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seqwater-my.sharepoint.com/personal/sarah_peluchetti_seqwater_com_au/Documents/Desktop/"/>
    </mc:Choice>
  </mc:AlternateContent>
  <xr:revisionPtr revIDLastSave="0" documentId="8_{F5214404-5F74-4241-AE92-2377E69357CE}" xr6:coauthVersionLast="47" xr6:coauthVersionMax="47" xr10:uidLastSave="{00000000-0000-0000-0000-000000000000}"/>
  <bookViews>
    <workbookView xWindow="-110" yWindow="-110" windowWidth="19420" windowHeight="11500" tabRatio="586" firstSheet="2" activeTab="5" xr2:uid="{72D9DC5B-2877-4AC4-BE87-5C0DF36FAF86}"/>
  </bookViews>
  <sheets>
    <sheet name="Template Cover Page" sheetId="2" r:id="rId1"/>
    <sheet name="Instructions" sheetId="6" r:id="rId2"/>
    <sheet name="Project Cover Page" sheetId="7" r:id="rId3"/>
    <sheet name="Worksheet" sheetId="3" r:id="rId4"/>
    <sheet name="Dashboard" sheetId="10" r:id="rId5"/>
    <sheet name="Seqwater Risk Matrix" sheetId="4" r:id="rId6"/>
  </sheets>
  <externalReferences>
    <externalReference r:id="rId7"/>
    <externalReference r:id="rId8"/>
    <externalReference r:id="rId9"/>
    <externalReference r:id="rId10"/>
    <externalReference r:id="rId11"/>
    <externalReference r:id="rId12"/>
  </externalReferences>
  <definedNames>
    <definedName name="_xlnm._FilterDatabase" localSheetId="3" hidden="1">Worksheet!$A$4:$AB$38</definedName>
    <definedName name="AccessDatabase" hidden="1">"C:\MSOffice\Templates\Cooling Load Analysis\Load Analysis Calcs (2E).mdb"</definedName>
    <definedName name="AccessSort">#REF!</definedName>
    <definedName name="AMEC_ENGINEERING">'[1]OIL SYST DATA SHTS'!#REF!</definedName>
    <definedName name="B_OK_Click" localSheetId="4">[2]!B_OK_Click</definedName>
    <definedName name="B_OK_Click" localSheetId="2">[2]!B_OK_Click</definedName>
    <definedName name="B_OK_Click">[2]!B_OK_Click</definedName>
    <definedName name="BLUELETTERS">#REF!,#REF!,#REF!,#REF!,#REF!,#REF!</definedName>
    <definedName name="CreateRangeName" localSheetId="4">[3]!CreateRangeName</definedName>
    <definedName name="CreateRangeName" localSheetId="2">[3]!CreateRangeName</definedName>
    <definedName name="CreateRangeName">[3]!CreateRangeName</definedName>
    <definedName name="CURRENT_UNIT">#REF!</definedName>
    <definedName name="DatatoExport">#REF!</definedName>
    <definedName name="DatatoExporttoAccess">#REF!</definedName>
    <definedName name="DropDown18_Change" localSheetId="4">[3]!DropDown18_Change</definedName>
    <definedName name="DropDown18_Change" localSheetId="2">[3]!DropDown18_Change</definedName>
    <definedName name="DropDown18_Change">[3]!DropDown18_Change</definedName>
    <definedName name="feeder">[4]Data!$J$12:$L$13</definedName>
    <definedName name="GDSTPPROCESSINSTRUMENTLIST">#REF!</definedName>
    <definedName name="heat">[4]Data!$J$6:$L$6</definedName>
    <definedName name="INSTR">#REF!</definedName>
    <definedName name="jeClientName">[5]Cover!$E$12</definedName>
    <definedName name="jeClientNumber">[6]Cover!$E$19</definedName>
    <definedName name="jeNumber">[6]Cover!$E$18</definedName>
    <definedName name="jeProjectLocation">[6]Cover!$E$14</definedName>
    <definedName name="jeProjectName">[5]Cover!$E$13</definedName>
    <definedName name="jeProjectNumber">[6]Cover!$E$15</definedName>
    <definedName name="jeTitle1">[6]Cover!$E$6</definedName>
    <definedName name="jeTitle2">[6]Cover!$E$7</definedName>
    <definedName name="jeTitle3">[6]Cover!$E$8</definedName>
    <definedName name="jeTitle4">[6]Cover!$E$9</definedName>
    <definedName name="jeTitle5">[6]Cover!$E$10</definedName>
    <definedName name="light">[4]Data!$J$10:$L$10</definedName>
    <definedName name="ListBox13_Change" localSheetId="4">[3]!ListBox13_Change</definedName>
    <definedName name="ListBox13_Change" localSheetId="2">[3]!ListBox13_Change</definedName>
    <definedName name="ListBox13_Change">[3]!ListBox13_Change</definedName>
    <definedName name="motor2">[4]Data!$A$5:$C$34</definedName>
    <definedName name="motor4">[4]Data!$E$5:$G$34</definedName>
    <definedName name="OptionButton20_Click" localSheetId="4">[3]!OptionButton20_Click</definedName>
    <definedName name="OptionButton20_Click" localSheetId="2">[3]!OptionButton20_Click</definedName>
    <definedName name="OptionButton20_Click">[3]!OptionButton20_Click</definedName>
    <definedName name="OptionButton21_Click" localSheetId="4">[3]!OptionButton21_Click</definedName>
    <definedName name="OptionButton21_Click" localSheetId="2">[3]!OptionButton21_Click</definedName>
    <definedName name="OptionButton21_Click">[3]!OptionButton21_Click</definedName>
    <definedName name="OptionButton23_Click" localSheetId="4">[3]!OptionButton23_Click</definedName>
    <definedName name="OptionButton23_Click" localSheetId="2">[3]!OptionButton23_Click</definedName>
    <definedName name="OptionButton23_Click">[3]!OptionButton23_Click</definedName>
    <definedName name="OptionButton24_Click" localSheetId="4">[3]!OptionButton24_Click</definedName>
    <definedName name="OptionButton24_Click" localSheetId="2">[3]!OptionButton24_Click</definedName>
    <definedName name="OptionButton24_Click">[3]!OptionButton24_Click</definedName>
    <definedName name="_xlnm.Print_Area" localSheetId="4">Dashboard!$A$1:$G$39</definedName>
    <definedName name="_xlnm.Print_Area" localSheetId="1">Instructions!$A$1:$X$92</definedName>
    <definedName name="_xlnm.Print_Area" localSheetId="2">'Project Cover Page'!$A$1:$H$41</definedName>
    <definedName name="_xlnm.Print_Area" localSheetId="5">'Seqwater Risk Matrix'!$A$2:$F$38</definedName>
    <definedName name="_xlnm.Print_Area" localSheetId="3">Worksheet!$A$1:$AB$38</definedName>
    <definedName name="Print_Area_MI">#REF!</definedName>
    <definedName name="SDS">#REF!</definedName>
    <definedName name="wfRevisionCode">[6]Cover!$E$20</definedName>
    <definedName name="wfRevisionDate_Text">[6]Cover!$E$21</definedName>
    <definedName name="wrn.Print._.Output." hidden="1">{#N/A,#N/A,FALSE,"OUTPUT SHEET "}</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0" l="1"/>
  <c r="O38" i="3"/>
  <c r="P38" i="3" s="1"/>
  <c r="O37" i="3"/>
  <c r="P37" i="3" s="1"/>
  <c r="O36" i="3"/>
  <c r="Q36" i="3" s="1"/>
  <c r="R36" i="3" s="1"/>
  <c r="P36" i="3"/>
  <c r="Q37" i="3" l="1"/>
  <c r="R37" i="3" s="1"/>
  <c r="Q38" i="3"/>
  <c r="R38" i="3" s="1"/>
  <c r="O35" i="3"/>
  <c r="B31" i="4"/>
  <c r="P35" i="3" l="1"/>
  <c r="Q35" i="3"/>
  <c r="O4" i="3"/>
  <c r="P4" i="3" s="1"/>
  <c r="O15" i="3"/>
  <c r="P15" i="3" s="1"/>
  <c r="B32" i="4"/>
  <c r="P9" i="3"/>
  <c r="P10" i="3"/>
  <c r="O5" i="3"/>
  <c r="P5" i="3" s="1"/>
  <c r="O6" i="3"/>
  <c r="P6" i="3" s="1"/>
  <c r="O7" i="3"/>
  <c r="P7" i="3" s="1"/>
  <c r="O8" i="3"/>
  <c r="P8" i="3" s="1"/>
  <c r="O9" i="3"/>
  <c r="O10" i="3"/>
  <c r="O11" i="3"/>
  <c r="P11" i="3" s="1"/>
  <c r="O12" i="3"/>
  <c r="P12" i="3" s="1"/>
  <c r="O13" i="3"/>
  <c r="P13" i="3" s="1"/>
  <c r="O14" i="3"/>
  <c r="P14" i="3" s="1"/>
  <c r="O16" i="3"/>
  <c r="P16" i="3" s="1"/>
  <c r="O17" i="3"/>
  <c r="P17" i="3" s="1"/>
  <c r="O18" i="3"/>
  <c r="P18" i="3" s="1"/>
  <c r="O19" i="3"/>
  <c r="P19" i="3" s="1"/>
  <c r="O20" i="3"/>
  <c r="P20" i="3" s="1"/>
  <c r="O21" i="3"/>
  <c r="P21" i="3" s="1"/>
  <c r="O22" i="3"/>
  <c r="P22" i="3" s="1"/>
  <c r="O23" i="3"/>
  <c r="P23" i="3" s="1"/>
  <c r="O24" i="3"/>
  <c r="P24" i="3" s="1"/>
  <c r="O25" i="3"/>
  <c r="P25" i="3" s="1"/>
  <c r="O26" i="3"/>
  <c r="Q26" i="3" s="1"/>
  <c r="O27" i="3"/>
  <c r="Q27" i="3" s="1"/>
  <c r="O28" i="3"/>
  <c r="P28" i="3" s="1"/>
  <c r="O29" i="3"/>
  <c r="Q29" i="3" s="1"/>
  <c r="O30" i="3"/>
  <c r="P30" i="3" s="1"/>
  <c r="O31" i="3"/>
  <c r="Q31" i="3" s="1"/>
  <c r="O32" i="3"/>
  <c r="P32" i="3" s="1"/>
  <c r="O33" i="3"/>
  <c r="P33" i="3" s="1"/>
  <c r="O34" i="3"/>
  <c r="P34" i="3" s="1"/>
  <c r="C31" i="4"/>
  <c r="Q33" i="3" l="1"/>
  <c r="Q32" i="3"/>
  <c r="P31" i="3"/>
  <c r="P29" i="3"/>
  <c r="Q28" i="3"/>
  <c r="Q25" i="3"/>
  <c r="P27" i="3"/>
  <c r="P26" i="3"/>
  <c r="Q34" i="3"/>
  <c r="Q30" i="3"/>
  <c r="C36" i="4" l="1"/>
  <c r="D36" i="4"/>
  <c r="E36" i="4"/>
  <c r="F36" i="4"/>
  <c r="B36" i="4"/>
  <c r="F32" i="4"/>
  <c r="F31" i="4"/>
  <c r="E31" i="4"/>
  <c r="F33" i="4"/>
  <c r="E32" i="4"/>
  <c r="D31" i="4"/>
  <c r="E35" i="4"/>
  <c r="D35" i="4"/>
  <c r="F35" i="4"/>
  <c r="E34" i="4"/>
  <c r="D34" i="4"/>
  <c r="D33" i="4"/>
  <c r="F34" i="4"/>
  <c r="E33" i="4"/>
  <c r="D32" i="4"/>
  <c r="C33" i="4"/>
  <c r="C32" i="4"/>
  <c r="C34" i="4"/>
  <c r="C35" i="4"/>
  <c r="B33" i="4"/>
  <c r="B34" i="4"/>
  <c r="B35" i="4"/>
  <c r="Q5" i="3"/>
  <c r="Q6" i="3"/>
  <c r="Q14" i="3"/>
  <c r="Q16" i="3"/>
  <c r="Q22" i="3"/>
  <c r="R35" i="3" l="1"/>
  <c r="R14" i="3"/>
  <c r="R27" i="3"/>
  <c r="R26" i="3"/>
  <c r="R31" i="3"/>
  <c r="R29" i="3"/>
  <c r="R22" i="3"/>
  <c r="R16" i="3"/>
  <c r="R6" i="3"/>
  <c r="R5" i="3"/>
  <c r="R30" i="3"/>
  <c r="R33" i="3"/>
  <c r="R32" i="3"/>
  <c r="R28" i="3"/>
  <c r="R25" i="3"/>
  <c r="R34" i="3"/>
  <c r="Q18" i="3"/>
  <c r="R18" i="3" s="1"/>
  <c r="Q17" i="3"/>
  <c r="R17" i="3" s="1"/>
  <c r="Q13" i="3"/>
  <c r="R13" i="3" s="1"/>
  <c r="Q12" i="3"/>
  <c r="R12" i="3" s="1"/>
  <c r="Q21" i="3"/>
  <c r="R21" i="3" s="1"/>
  <c r="Q20" i="3"/>
  <c r="R20" i="3" s="1"/>
  <c r="Q8" i="3"/>
  <c r="R8" i="3" s="1"/>
  <c r="Q7" i="3"/>
  <c r="R7" i="3" s="1"/>
  <c r="Q4" i="3"/>
  <c r="R4" i="3" s="1"/>
  <c r="Q24" i="3"/>
  <c r="R24" i="3" s="1"/>
  <c r="Q23" i="3"/>
  <c r="R23" i="3" s="1"/>
  <c r="Q10" i="3"/>
  <c r="Q9" i="3"/>
  <c r="Q19" i="3"/>
  <c r="R19" i="3" s="1"/>
  <c r="Q15" i="3"/>
  <c r="R15" i="3" s="1"/>
  <c r="Q11" i="3"/>
  <c r="R11" i="3" s="1"/>
  <c r="D4" i="10" l="1"/>
  <c r="D5" i="10"/>
  <c r="D8" i="10"/>
  <c r="D7" i="10"/>
  <c r="D9" i="10" l="1"/>
  <c r="C5" i="10" s="1"/>
  <c r="C4" i="10" l="1"/>
  <c r="C6" i="10"/>
  <c r="C7" i="10"/>
  <c r="F6" i="10"/>
  <c r="F5" i="10"/>
  <c r="F4" i="10"/>
  <c r="F7" i="10"/>
</calcChain>
</file>

<file path=xl/sharedStrings.xml><?xml version="1.0" encoding="utf-8"?>
<sst xmlns="http://schemas.openxmlformats.org/spreadsheetml/2006/main" count="692" uniqueCount="332">
  <si>
    <t>Template</t>
  </si>
  <si>
    <t>I-TMP-STD-008</t>
  </si>
  <si>
    <t>Document Number: TEM-00254</t>
  </si>
  <si>
    <t>This document is the property of Seqwater. It must not be copied or reproduced in any way whatsoever without the authority of Seqwater. This document is uncontrolled when printed. An electronic database manages and stores the controlled version.</t>
  </si>
  <si>
    <t>Rev no.</t>
  </si>
  <si>
    <t>Description</t>
  </si>
  <si>
    <t>Process Owner</t>
  </si>
  <si>
    <t>Approved for issue</t>
  </si>
  <si>
    <t>Position</t>
  </si>
  <si>
    <t>Name</t>
  </si>
  <si>
    <t>Date</t>
  </si>
  <si>
    <t>Lead Automation and Process Control Engineer</t>
  </si>
  <si>
    <t>Instructions</t>
  </si>
  <si>
    <t>Step 1</t>
  </si>
  <si>
    <t xml:space="preserve">Step 2 </t>
  </si>
  <si>
    <t xml:space="preserve">Fill out details in all blue columns where required. Grey columns are automatically calculated and do not need data entry. </t>
  </si>
  <si>
    <t>Step 3</t>
  </si>
  <si>
    <t>Step 4</t>
  </si>
  <si>
    <t>Consequence and Response Time.</t>
  </si>
  <si>
    <t>Step 5</t>
  </si>
  <si>
    <t>Complete remaining alarm details section.</t>
  </si>
  <si>
    <t>Step 6</t>
  </si>
  <si>
    <t xml:space="preserve">Step 7 </t>
  </si>
  <si>
    <t>Step 8</t>
  </si>
  <si>
    <t>The spreadsheet assumes the alarms are acknowledged by an operator.</t>
  </si>
  <si>
    <t>Add new rows before the end of the table or extend the table downwards to keep formulas.</t>
  </si>
  <si>
    <t>Consequence</t>
  </si>
  <si>
    <t>Event</t>
  </si>
  <si>
    <t>Insignificant</t>
  </si>
  <si>
    <t>Priority</t>
  </si>
  <si>
    <t>Minor</t>
  </si>
  <si>
    <t>Critical</t>
  </si>
  <si>
    <t>Moderate</t>
  </si>
  <si>
    <t>Action</t>
  </si>
  <si>
    <t>Major</t>
  </si>
  <si>
    <t>Warning</t>
  </si>
  <si>
    <t>Information</t>
  </si>
  <si>
    <t>No Limit</t>
  </si>
  <si>
    <t>Rev</t>
  </si>
  <si>
    <t>P&amp;ID Number</t>
  </si>
  <si>
    <t>Equipment Number</t>
  </si>
  <si>
    <t>Alarm tag</t>
  </si>
  <si>
    <t>Alarm Area</t>
  </si>
  <si>
    <t>Alarm Description</t>
  </si>
  <si>
    <t>Environment</t>
  </si>
  <si>
    <t>Financial</t>
  </si>
  <si>
    <t>Alarm Priority</t>
  </si>
  <si>
    <t>Engineering Units</t>
  </si>
  <si>
    <t>Default Setpoint</t>
  </si>
  <si>
    <t>Dead band</t>
  </si>
  <si>
    <t>Alarm Hold Time</t>
  </si>
  <si>
    <t>Alarm Masking</t>
  </si>
  <si>
    <t>Notes</t>
  </si>
  <si>
    <t>Raw Water</t>
  </si>
  <si>
    <t>No Dial</t>
  </si>
  <si>
    <t>NTU</t>
  </si>
  <si>
    <t>pH</t>
  </si>
  <si>
    <t>Settled Water</t>
  </si>
  <si>
    <t>A</t>
  </si>
  <si>
    <t xml:space="preserve">Seqwater Risk Matrix </t>
  </si>
  <si>
    <t>Hazard Effect / Consequence</t>
  </si>
  <si>
    <t>(Where an event has more than one ‘Loss Type’, choose the ‘Consequence’ with the highest rating)</t>
  </si>
  <si>
    <t>The extent of changes made to this document in the latest revision are highlighted in green (refer to X-PRO-STD-019).</t>
  </si>
  <si>
    <t>Revision History</t>
  </si>
  <si>
    <t>Checked By</t>
  </si>
  <si>
    <t>Prepared By</t>
  </si>
  <si>
    <t>Approved By (RPEQ)</t>
  </si>
  <si>
    <t>Full name - Position Company</t>
  </si>
  <si>
    <t xml:space="preserve">‘Add project details If updated as part of project’ </t>
  </si>
  <si>
    <t>dd/mm/year</t>
  </si>
  <si>
    <t>IMPACT TYPE</t>
  </si>
  <si>
    <t>MINOR (2)</t>
  </si>
  <si>
    <t>INSIGNIFICANT (1)</t>
  </si>
  <si>
    <t>MODERATE (3)</t>
  </si>
  <si>
    <t>MAJOR (4)</t>
  </si>
  <si>
    <t>CRITICAL (5)</t>
  </si>
  <si>
    <t>ENVIRONMENT</t>
  </si>
  <si>
    <t>WATER SECURITY, SUPPLY AND QUALITY</t>
  </si>
  <si>
    <t>HEALTH, SAFETY AND WELLBEING</t>
  </si>
  <si>
    <t xml:space="preserve"> Loss of a Major system for &gt;4 hours.</t>
  </si>
  <si>
    <t xml:space="preserve">  - Loss of a Critical system for &gt;6 hours, or a Major system for &gt;24 hours
- Permanent loss of data requiring recovery efforts for a period of &lt;3 days.</t>
  </si>
  <si>
    <t xml:space="preserve"> -  Loss of a Critical system for &gt;24 hours, or a Major system for &gt;3 days.
- Permanent loss of data requiring business-wide recovery efforts for a period of &gt;3 days</t>
  </si>
  <si>
    <t xml:space="preserve">  - Loss of a Critical system for &gt;3 days, or a Major system for &gt;1 week.
- Loss of multiple Critical systems, or widespread loss of Major systems for &gt;24 hours.
- Permanent loss of data requiring significant business-wide recovery efforts for a period of &gt;1 week.</t>
  </si>
  <si>
    <t>Negligible, temporary, or localised environmental nuisance or impact; remediation managed as part of business-as-usual.</t>
  </si>
  <si>
    <t>Localised, short-term negative environmental impact; requires limited resources for remediation and/or recovery &lt;1 week</t>
  </si>
  <si>
    <t xml:space="preserve"> Short-term negative environmental impact; requires dedicated resources for remediation and recovery &lt;6 months and/or a requirement to notify event to a regulator.</t>
  </si>
  <si>
    <t>Long-term, material environmental harm (not trivial or negligible); incurs substantial remediation costs and resources above threshold amount, with recovery taking 6 months to 2 years</t>
  </si>
  <si>
    <t>Irreversible or widespread, long-term, serious environmental harm; incurs extensive remediation costs and resources above threshold amount, with recovery taking &gt;2 years or impact may not be fully reversible.</t>
  </si>
  <si>
    <t>Technology issue with negligible impact on normal business operations.</t>
  </si>
  <si>
    <t xml:space="preserve"> - Net adverse impact of &lt;5% against Seqwater’s approved forecast Operational or Capital expenditure budgets.
- Unplanned cost/debt/damages/fine of &lt;$5Mp.a.
- Combined financial impact of &lt;$1M p.a. from widespread asset damage/service interruption.</t>
  </si>
  <si>
    <t>Breach of legislation, regulation, agreements, licenses, or permits resulting in one or more of:
- Informal notification / query from government, responsible regulator, or an agreement counterparty.
- Action that is handled through routine processes but may require minor adjustments or allocation of resources within an individual team.
- Warning given.</t>
  </si>
  <si>
    <t>Breach of legislation, regulation, agreements or licenses and permits resulting in one or more of:
- Regulator or court-issued Enforceable Undertaking.
- Action resulting in coordinated senior management effort and substantial stakeholder involvement, significant resource reallocation across business groups, or a noticeable impact on productivity.
- Suspension of an agreement, license or permit causing an impact to continuing operations.</t>
  </si>
  <si>
    <t>Multiple or substantive breaches of legislation, regulation, agreements, licenses and permits resulting in one or more of:
- Prosecution with a potential period of incarceration.
- Action resulting in comprehensive ELT and Board intervention, significant or long-term resource allocation across most business groups, or disruptions to critical operations.
- loss of an agreement, license or permit causing or requiring operations to cease.
- public inquiry.</t>
  </si>
  <si>
    <t>Health, Safety and Wellbeing</t>
  </si>
  <si>
    <t>Technology, Information, Security and Management</t>
  </si>
  <si>
    <t xml:space="preserve"> - Net adverse impact of 5-10% against Seqwater's approved forecast Operational or Capital expenditure budgets.
- Unplanned cost/debt/damages/fine of &gt;$5-10Mp.a.
- Combined financial impact of &gt;$1-5M p.a. from widespread asset damage/service interruption.</t>
  </si>
  <si>
    <t xml:space="preserve"> - Net adverse impact of &gt;10-15% against Seqwater's approved forecast Operational or Capital expenditure budgets.
- Unplanned cost/debt/damages/fine of &gt;$10-50Mp.a.
- Combined financial impact of &gt;$5-10M p.a. from widespread asset damage/service interruption.</t>
  </si>
  <si>
    <t xml:space="preserve"> - Net adverse impact of &gt;15-20% against Seqwater’s approved forecast operational or capital expenditure budgets (subject to Board approved exceptions).
- Unplanned cost/debt/damages/fine of &gt;$50-100Mp.a.
- Combined financial impact of &gt;$10-50M p.a. from widespread asset damage/service interruption.</t>
  </si>
  <si>
    <t xml:space="preserve"> - Net adverse impact of &gt;20% against Seqwater’s approved forecast operational or capital expenditure budgets (subject to Board approved exceptions).
- Unplanned cost/debt/damages/fine of &gt;$100Mp.a.
- Combined financial impact of &gt;$50M p.a. from widespread asset damage/service interruption</t>
  </si>
  <si>
    <t xml:space="preserve"> - Minor breaches of legislation, regulation, agreements, licenses, or permits.
- No regulatory involvement expected.
- Action that is handled through routine processes without any noticeable impact on daily activities.</t>
  </si>
  <si>
    <t>Breach of legislation, regulation, agreements, licenses or permits resulting in one or more of:
- Requirement to notify externally.
- Action resulting in specific management attention and coordination across business groups, resource allocation within an individual business group, or minor delays to routine activities.
- Notice of contravention.</t>
  </si>
  <si>
    <t>-</t>
  </si>
  <si>
    <t>Actual Count</t>
  </si>
  <si>
    <t>Actual Percentage</t>
  </si>
  <si>
    <t>Guideline Percentage</t>
  </si>
  <si>
    <t>Guideline Count</t>
  </si>
  <si>
    <t>Vlookups (DO NOT MODIFY THE BELOW TABLE)</t>
  </si>
  <si>
    <t>Alarm Tag</t>
  </si>
  <si>
    <t>Revision</t>
  </si>
  <si>
    <t>Site Name</t>
  </si>
  <si>
    <t>Project Name</t>
  </si>
  <si>
    <t>Signature</t>
  </si>
  <si>
    <t xml:space="preserve">Signature </t>
  </si>
  <si>
    <r>
      <rPr>
        <b/>
        <sz val="11"/>
        <color rgb="FF000000"/>
        <rFont val="Roboto Condensed"/>
      </rPr>
      <t>Work Health &amp; Safety</t>
    </r>
    <r>
      <rPr>
        <sz val="11"/>
        <color rgb="FF000000"/>
        <rFont val="Roboto Condensed"/>
      </rPr>
      <t xml:space="preserve">
- Symptoms requiring first aid treatment only.
- No medical treatment required.
</t>
    </r>
    <r>
      <rPr>
        <b/>
        <sz val="11"/>
        <color rgb="FF000000"/>
        <rFont val="Roboto Condensed"/>
      </rPr>
      <t>Public Safety</t>
    </r>
    <r>
      <rPr>
        <sz val="11"/>
        <color rgb="FF000000"/>
        <rFont val="Roboto Condensed"/>
      </rPr>
      <t xml:space="preserve">
- Injuries to one or more members of the public ranging from minor to fatal and where Seqwater has not breached its duty of care.</t>
    </r>
  </si>
  <si>
    <r>
      <rPr>
        <b/>
        <sz val="11"/>
        <color rgb="FF000000"/>
        <rFont val="Roboto Condensed"/>
      </rPr>
      <t>Work Health &amp; Safety</t>
    </r>
    <r>
      <rPr>
        <sz val="11"/>
        <color rgb="FF000000"/>
        <rFont val="Roboto Condensed"/>
      </rPr>
      <t xml:space="preserve">
- Minor temporary injury or illness requiring ≤1 week away from work, medical treatment, or restrictions to work duties.
</t>
    </r>
    <r>
      <rPr>
        <b/>
        <sz val="11"/>
        <color rgb="FF000000"/>
        <rFont val="Roboto Condensed"/>
      </rPr>
      <t>Public Safety</t>
    </r>
    <r>
      <rPr>
        <sz val="11"/>
        <color rgb="FF000000"/>
        <rFont val="Roboto Condensed"/>
      </rPr>
      <t xml:space="preserve">
- Minor injury to one or more members of the public requiring limited medical treatment but no hospitalisation, arising from a breach of Seqwater’s duty of care</t>
    </r>
  </si>
  <si>
    <r>
      <rPr>
        <b/>
        <sz val="11"/>
        <color rgb="FF000000"/>
        <rFont val="Roboto Condensed"/>
      </rPr>
      <t>Work Health &amp; Safety</t>
    </r>
    <r>
      <rPr>
        <sz val="11"/>
        <color rgb="FF000000"/>
        <rFont val="Roboto Condensed"/>
      </rPr>
      <t xml:space="preserve">
- Moderate injury or temporary impairment requiring &gt;1 week away from work.
</t>
    </r>
    <r>
      <rPr>
        <b/>
        <sz val="11"/>
        <color rgb="FF000000"/>
        <rFont val="Roboto Condensed"/>
      </rPr>
      <t>Public Safety</t>
    </r>
    <r>
      <rPr>
        <sz val="11"/>
        <color rgb="FF000000"/>
        <rFont val="Roboto Condensed"/>
      </rPr>
      <t xml:space="preserve">
- Moderate injury to one or more members of the public requiring medical treatment and may need hospitalisation, arising from a breach of Seqwater’s duty of care.</t>
    </r>
  </si>
  <si>
    <r>
      <rPr>
        <b/>
        <sz val="11"/>
        <color rgb="FF000000"/>
        <rFont val="Roboto Condensed"/>
      </rPr>
      <t>Work Health &amp; Safety</t>
    </r>
    <r>
      <rPr>
        <sz val="11"/>
        <color rgb="FF000000"/>
        <rFont val="Roboto Condensed"/>
      </rPr>
      <t xml:space="preserve">
- Serious injury or illness requiring immediate treatment as an in-patient in a hospital.
- Permanent impairment with minor or no functional restrictions.
- Multiple Minor or Moderate injuries arising from a single event
</t>
    </r>
    <r>
      <rPr>
        <b/>
        <sz val="11"/>
        <color rgb="FF000000"/>
        <rFont val="Roboto Condensed"/>
      </rPr>
      <t>Public Safety</t>
    </r>
    <r>
      <rPr>
        <sz val="11"/>
        <color rgb="FF000000"/>
        <rFont val="Roboto Condensed"/>
      </rPr>
      <t xml:space="preserve">
- Serious injury to one or more members of the public requiring immediate treatment as an inpatient in a hospital but unlikely to cause long-term harm, arising from a breach of Seqwater’s duty of care.</t>
    </r>
  </si>
  <si>
    <r>
      <rPr>
        <b/>
        <sz val="11"/>
        <color rgb="FF000000"/>
        <rFont val="Roboto Condensed"/>
      </rPr>
      <t>Work Health &amp; Safety</t>
    </r>
    <r>
      <rPr>
        <sz val="11"/>
        <color rgb="FF000000"/>
        <rFont val="Roboto Condensed"/>
      </rPr>
      <t xml:space="preserve">
- Permanent impairment with significant functional restriction.
- Fatality.
</t>
    </r>
    <r>
      <rPr>
        <b/>
        <sz val="11"/>
        <color rgb="FF000000"/>
        <rFont val="Roboto Condensed"/>
      </rPr>
      <t>Public Safety</t>
    </r>
    <r>
      <rPr>
        <sz val="11"/>
        <color rgb="FF000000"/>
        <rFont val="Roboto Condensed"/>
      </rPr>
      <t xml:space="preserve">
- Severe injury or fatality of one or more members of the public arising from a breach of Seqwater’s duty of care.</t>
    </r>
  </si>
  <si>
    <r>
      <rPr>
        <b/>
        <sz val="11"/>
        <color rgb="FF000000"/>
        <rFont val="Roboto Condensed"/>
      </rPr>
      <t>Water Security</t>
    </r>
    <r>
      <rPr>
        <sz val="11"/>
        <color rgb="FF000000"/>
        <rFont val="Roboto Condensed"/>
      </rPr>
      <t xml:space="preserve">
- Total Source Water Grid Storage level is &gt;70%.
</t>
    </r>
    <r>
      <rPr>
        <b/>
        <sz val="11"/>
        <color rgb="FF000000"/>
        <rFont val="Roboto Condensed"/>
      </rPr>
      <t>Water Supply</t>
    </r>
    <r>
      <rPr>
        <sz val="11"/>
        <color rgb="FF000000"/>
        <rFont val="Roboto Condensed"/>
      </rPr>
      <t xml:space="preserve">
- No loss of supply from any bulk water supply point.
</t>
    </r>
    <r>
      <rPr>
        <b/>
        <sz val="11"/>
        <color rgb="FF000000"/>
        <rFont val="Roboto Condensed"/>
      </rPr>
      <t>Water Quality</t>
    </r>
    <r>
      <rPr>
        <sz val="11"/>
        <color rgb="FF000000"/>
        <rFont val="Roboto Condensed"/>
      </rPr>
      <t xml:space="preserve">
- Little or no disruptions to normal operations</t>
    </r>
  </si>
  <si>
    <r>
      <rPr>
        <b/>
        <sz val="11"/>
        <color rgb="FF000000"/>
        <rFont val="Roboto Condensed"/>
      </rPr>
      <t>Water Security</t>
    </r>
    <r>
      <rPr>
        <sz val="11"/>
        <color rgb="FF000000"/>
        <rFont val="Roboto Condensed"/>
      </rPr>
      <t xml:space="preserve">
- Total Source Water Grid Storage level reaches 70%.
</t>
    </r>
    <r>
      <rPr>
        <b/>
        <sz val="11"/>
        <color rgb="FF000000"/>
        <rFont val="Roboto Condensed"/>
      </rPr>
      <t>Water Supply</t>
    </r>
    <r>
      <rPr>
        <sz val="11"/>
        <color rgb="FF000000"/>
        <rFont val="Roboto Condensed"/>
      </rPr>
      <t xml:space="preserve">
- Seqwater caused loss of supply from any bulk water supply point to 1 hour.
</t>
    </r>
    <r>
      <rPr>
        <b/>
        <sz val="11"/>
        <color rgb="FF000000"/>
        <rFont val="Roboto Condensed"/>
      </rPr>
      <t>Water Quality</t>
    </r>
    <r>
      <rPr>
        <sz val="11"/>
        <color rgb="FF000000"/>
        <rFont val="Roboto Condensed"/>
      </rPr>
      <t xml:space="preserve">
- Isolated sample reports above guideline value or specification for chronic health parameters or contract values relating to water quality; or
- Isolated exceedance of ADWG aesthetic parameters or BWSA Schedule 3 values.</t>
    </r>
  </si>
  <si>
    <r>
      <rPr>
        <b/>
        <sz val="11"/>
        <color rgb="FF000000"/>
        <rFont val="Roboto Condensed"/>
      </rPr>
      <t>Water Security</t>
    </r>
    <r>
      <rPr>
        <sz val="11"/>
        <color rgb="FF000000"/>
        <rFont val="Roboto Condensed"/>
      </rPr>
      <t xml:space="preserve">
- Total Source Water Grid Storage level reaches 60%.
</t>
    </r>
    <r>
      <rPr>
        <b/>
        <sz val="11"/>
        <color rgb="FF000000"/>
        <rFont val="Roboto Condensed"/>
      </rPr>
      <t>Water Supply</t>
    </r>
    <r>
      <rPr>
        <sz val="11"/>
        <color rgb="FF000000"/>
        <rFont val="Roboto Condensed"/>
      </rPr>
      <t xml:space="preserve">
- Seqwater caused unplanned loss of supply from any bulk water supply point &gt;1 to 5 hours.
</t>
    </r>
    <r>
      <rPr>
        <b/>
        <sz val="11"/>
        <color rgb="FF000000"/>
        <rFont val="Roboto Condensed"/>
      </rPr>
      <t>Water Quality</t>
    </r>
    <r>
      <rPr>
        <sz val="11"/>
        <color rgb="FF000000"/>
        <rFont val="Roboto Condensed"/>
      </rPr>
      <t xml:space="preserve">
- Repeated breach of guideline value or specification for chronic health parameters or contract values relating to water quality;
- Minor short-term exceedance of microbial Health Based Target;
- Multiple exceedances of ADWG aesthetic parameters that is not noticeable to most consumers; or
- Prolonged exceedance of BWSA Schedule 3 values.</t>
    </r>
  </si>
  <si>
    <r>
      <rPr>
        <b/>
        <sz val="11"/>
        <color rgb="FF000000"/>
        <rFont val="Roboto Condensed"/>
      </rPr>
      <t>Water Security</t>
    </r>
    <r>
      <rPr>
        <sz val="11"/>
        <color rgb="FF000000"/>
        <rFont val="Roboto Condensed"/>
      </rPr>
      <t xml:space="preserve">
- Total Source Water Grid Storage level reaches 50%.
</t>
    </r>
    <r>
      <rPr>
        <b/>
        <sz val="11"/>
        <color rgb="FF000000"/>
        <rFont val="Roboto Condensed"/>
      </rPr>
      <t>Water Supply</t>
    </r>
    <r>
      <rPr>
        <sz val="11"/>
        <color rgb="FF000000"/>
        <rFont val="Roboto Condensed"/>
      </rPr>
      <t xml:space="preserve">
- Seqwater caused unplanned loss of supply from any bulk water supply point up to &gt;5 to 24 hours.
</t>
    </r>
    <r>
      <rPr>
        <b/>
        <sz val="11"/>
        <color rgb="FF000000"/>
        <rFont val="Roboto Condensed"/>
      </rPr>
      <t>Water Quality</t>
    </r>
    <r>
      <rPr>
        <sz val="11"/>
        <color rgb="FF000000"/>
        <rFont val="Roboto Condensed"/>
      </rPr>
      <t xml:space="preserve">
- Water supply contamination that does not result in a detectible public health impact; or
- Widespread or prolonged aesthetic impact to water quality that is noticeable to most consumers.</t>
    </r>
  </si>
  <si>
    <r>
      <rPr>
        <b/>
        <sz val="11"/>
        <color rgb="FF000000"/>
        <rFont val="Roboto Condensed"/>
      </rPr>
      <t>Water Security</t>
    </r>
    <r>
      <rPr>
        <sz val="11"/>
        <color rgb="FF000000"/>
        <rFont val="Roboto Condensed"/>
      </rPr>
      <t xml:space="preserve">
- Total Source Water Grid Storage level reaches 40%.
</t>
    </r>
    <r>
      <rPr>
        <b/>
        <sz val="11"/>
        <color rgb="FF000000"/>
        <rFont val="Roboto Condensed"/>
      </rPr>
      <t>Water Supply</t>
    </r>
    <r>
      <rPr>
        <sz val="11"/>
        <color rgb="FF000000"/>
        <rFont val="Roboto Condensed"/>
      </rPr>
      <t xml:space="preserve">
- Seqwater caused unplanned loss of supply from any bulk water supply point lasting &gt;24 hours.
</t>
    </r>
    <r>
      <rPr>
        <b/>
        <sz val="11"/>
        <color rgb="FF000000"/>
        <rFont val="Roboto Condensed"/>
      </rPr>
      <t>Water Quality</t>
    </r>
    <r>
      <rPr>
        <sz val="11"/>
        <color rgb="FF000000"/>
        <rFont val="Roboto Condensed"/>
      </rPr>
      <t xml:space="preserve">
- Water supply contamination resulting in a detectible public health impact; or
- Any condition requiring a health advisory to be issued.</t>
    </r>
  </si>
  <si>
    <r>
      <t xml:space="preserve">FINANCIAL
</t>
    </r>
    <r>
      <rPr>
        <sz val="11"/>
        <color rgb="FF000000"/>
        <rFont val="Roboto Condensed"/>
      </rPr>
      <t>Note: for Group- or Team specific risk assessments, use their respective budgets</t>
    </r>
  </si>
  <si>
    <r>
      <t xml:space="preserve">LEGAL &amp; COMPLIANCE
</t>
    </r>
    <r>
      <rPr>
        <sz val="11"/>
        <color rgb="FF000000"/>
        <rFont val="Roboto Condensed"/>
      </rPr>
      <t>Impacts related to action for breach of obligation (regulation, legal or contractual obligation)</t>
    </r>
  </si>
  <si>
    <t>Operator Action</t>
  </si>
  <si>
    <t>Total Alarms</t>
  </si>
  <si>
    <t>Consequence of Alarm if Not Actioned or Actioned Incorrectly</t>
  </si>
  <si>
    <t>Refer to HACCP Plan Wall Chart Procedure</t>
  </si>
  <si>
    <t>Overwhelm downstream processes</t>
  </si>
  <si>
    <t>Plant shutdown</t>
  </si>
  <si>
    <t>Nearing action for coagulated pH</t>
  </si>
  <si>
    <t>Investigate why pump current is low low</t>
  </si>
  <si>
    <t>Investigate why pump current is high high</t>
  </si>
  <si>
    <t xml:space="preserve">Monitor </t>
  </si>
  <si>
    <t>Monitor</t>
  </si>
  <si>
    <t>Verify analyser reading with grab sample and monitor continuously</t>
  </si>
  <si>
    <t>Raise a work order</t>
  </si>
  <si>
    <t>Investigate why pump circuit breaker open. Raise work order if required.</t>
  </si>
  <si>
    <t>Investigate why pump overload tripped. Raise work order if required.</t>
  </si>
  <si>
    <t>Investigate why emergency stop was selected.</t>
  </si>
  <si>
    <t>Switch over to pump 1</t>
  </si>
  <si>
    <t>Pump may eventually fault, and then switch over to pump 1</t>
  </si>
  <si>
    <t>Raw water pump interlock</t>
  </si>
  <si>
    <t>Coagulated water pump interlock</t>
  </si>
  <si>
    <t>Operator Response Time</t>
  </si>
  <si>
    <t>Document Number: I-LST-XXX-XXX request from Seqwater as per X-PRO-STD-019</t>
  </si>
  <si>
    <t>REX ID: XX/XXXX request from Seqwater as per X-PRO-STD-019</t>
  </si>
  <si>
    <t>Alarm Off Delay</t>
  </si>
  <si>
    <t>Alarm On Delay</t>
  </si>
  <si>
    <t>Consequences Table</t>
  </si>
  <si>
    <t>Risk Scoring Table</t>
  </si>
  <si>
    <t>INSIGNIFICANT</t>
  </si>
  <si>
    <t>MINOR</t>
  </si>
  <si>
    <t>MODERATE</t>
  </si>
  <si>
    <t>MAJOR</t>
  </si>
  <si>
    <t>CRITICAL</t>
  </si>
  <si>
    <t>Response Time Table</t>
  </si>
  <si>
    <t>RESPONSE TIME INDEX NO.</t>
  </si>
  <si>
    <t>RESPONSE TIME</t>
  </si>
  <si>
    <t>CONSEQUENCE INDEX NO.</t>
  </si>
  <si>
    <t>Immediate outside operator</t>
  </si>
  <si>
    <t>&lt;5 minutes outside operator</t>
  </si>
  <si>
    <t>&gt;5 minutes</t>
  </si>
  <si>
    <t>Highest Consequence Rating</t>
  </si>
  <si>
    <t>Calc</t>
  </si>
  <si>
    <t>Water Security, Supply and Quality</t>
  </si>
  <si>
    <t>No response required</t>
  </si>
  <si>
    <t>HACCP critical should be manually overwritten with a priority 1, and HACCP action should be manually overwritten with a priority 2 as per I-SPE-STD-006.</t>
  </si>
  <si>
    <t>Manual override HACCP</t>
  </si>
  <si>
    <t>N/A</t>
  </si>
  <si>
    <t>Pump may eventually fault, and then switch over to pump 2</t>
  </si>
  <si>
    <t>Switch over to pump 2</t>
  </si>
  <si>
    <t>Settled water pumps shutdown</t>
  </si>
  <si>
    <t>Duty controller operation detailed in FDA</t>
  </si>
  <si>
    <t xml:space="preserve">Consequences Table </t>
  </si>
  <si>
    <t>Select this field if an immediate action is required by personnel within the Operations team.</t>
  </si>
  <si>
    <t>Select this field if a &lt;5 minute action is required by personnel within the Operations team.</t>
  </si>
  <si>
    <t>Select this field if an immediate action is required by personnel outside of the Operations team (e.g. Electrical).</t>
  </si>
  <si>
    <t>Select this field if a &lt;5 minute action is required by personnel outside of the Operations team (e.g. Electrical).</t>
  </si>
  <si>
    <t>Select this field if a less urgent (&gt;5 minutes) action is required by personnel within or outside of the Operations team.</t>
  </si>
  <si>
    <t>Select this field if no response is required.</t>
  </si>
  <si>
    <t>Immediate control room operator</t>
  </si>
  <si>
    <t>&lt;5 minutes control room operator</t>
  </si>
  <si>
    <t>Select this field for all HACCPs. HACCP critical should be manually overwritten with a priority 1, and HACCP action should be manually overwritten with a priority 2 as per I-SPE-STD-006.</t>
  </si>
  <si>
    <t>DEFINITION</t>
  </si>
  <si>
    <t>Coagulated Water</t>
  </si>
  <si>
    <t>Treated water pumps shutdown</t>
  </si>
  <si>
    <r>
      <t>Legal and</t>
    </r>
    <r>
      <rPr>
        <b/>
        <strike/>
        <sz val="10"/>
        <color theme="0"/>
        <rFont val="Roboto Condensed"/>
      </rPr>
      <t xml:space="preserve"> </t>
    </r>
    <r>
      <rPr>
        <b/>
        <sz val="10"/>
        <color theme="0"/>
        <rFont val="Roboto Condensed"/>
      </rPr>
      <t>Compliance</t>
    </r>
  </si>
  <si>
    <t>For guidance on how to populate this sheet refer I-SPE-STD-005 Process Control Standard (SPE-00356), I-SPE-STD-006 Alarm and Event Management (SPE-00357).</t>
  </si>
  <si>
    <t>Each alarm should be considered uniquely.</t>
  </si>
  <si>
    <r>
      <t xml:space="preserve">Master Alarms </t>
    </r>
    <r>
      <rPr>
        <b/>
        <sz val="16"/>
        <color theme="1"/>
        <rFont val="Roboto Condensed"/>
      </rPr>
      <t>Database</t>
    </r>
    <r>
      <rPr>
        <b/>
        <sz val="16"/>
        <rFont val="Roboto Condensed"/>
      </rPr>
      <t xml:space="preserve"> Risk Matrix</t>
    </r>
  </si>
  <si>
    <t xml:space="preserve">Master Alarms Database </t>
  </si>
  <si>
    <t xml:space="preserve">Master Alarms Database - Alarms Prioritisation and Classification </t>
  </si>
  <si>
    <t>Master Alarms Database Worksheet</t>
  </si>
  <si>
    <t>Master Alarms Database Dashboard</t>
  </si>
  <si>
    <t>Refer Supporting Information in REX</t>
  </si>
  <si>
    <t>Document Sensitivity: OFFICIAL (Public)</t>
  </si>
  <si>
    <t>This Standard has been endorsed by an RPEQ on behalf of Seqwater (Refer Supporting Information in REX)</t>
  </si>
  <si>
    <t>(Refer to Instructions tab on how to use this template)</t>
  </si>
  <si>
    <t>Free text field used to help filter and search for alarms.</t>
  </si>
  <si>
    <t xml:space="preserve">Refer to Dashboard tab for distribution guidelines for alarm priorities. </t>
  </si>
  <si>
    <t xml:space="preserve">Action for operator to take when alarm annunciates.
</t>
  </si>
  <si>
    <t xml:space="preserve">If there is no operator action or the operator is not able to respond in time then the scoring should be revisited (as there is no value in creating an alarm). </t>
  </si>
  <si>
    <t>Deadband</t>
  </si>
  <si>
    <t>HACCP Critical should be overwritten with a priority 1 as per I-SPE-STD-006. HACCP Action should be overwritten with a priority 2 as per I-SPE-STD-006.</t>
  </si>
  <si>
    <t>Relative importance assigned to an alarm within the alarm system to indicate the urgency of response.</t>
  </si>
  <si>
    <t xml:space="preserve">Free text field for any additional information you may like to add. </t>
  </si>
  <si>
    <t>From the time the alarm is annunciated until the operator takes the corrective action is the actual response time for the alarm, or operator response delay.</t>
  </si>
  <si>
    <t xml:space="preserve">It includes the detection of the alarm, the diagnosis of the situation and determination of the operator action in response, and the execution of that response. </t>
  </si>
  <si>
    <t xml:space="preserve">Guideline count of alarms allowed for each alarm category (calculated based off guideline percentages mentioned in ISA-18.2-2016).
</t>
  </si>
  <si>
    <t>Guideline percentage of alarms allowed for each alarm category (as per ISA-18.2-2016).</t>
  </si>
  <si>
    <t xml:space="preserve">Refer to Enterprise Risk Management Framework (FRA-00014, rev 8). </t>
  </si>
  <si>
    <t>A HACCP should be labelled as a "HACCP" rather than a "CCP", "oPRP" or "QCP". The site wall chart can be referred too if further detail is required.</t>
  </si>
  <si>
    <t>Change in signal (absolute value) from the alarm setpoint necessary for the alarm to return to normal.</t>
  </si>
  <si>
    <t>Analogue signal types (except for HACCPs) do not have alarm off delay, so the cell can be populated with "-".</t>
  </si>
  <si>
    <t>15min</t>
  </si>
  <si>
    <t>30min</t>
  </si>
  <si>
    <t>1min</t>
  </si>
  <si>
    <t>The unit for the alarm (e.g. NTU for turbidity). Digital alarms do not have an engineering unit, so the cell can be populated with "-".</t>
  </si>
  <si>
    <t>Note digital signal types do not have a deadband, so the cell can be populated with "-".</t>
  </si>
  <si>
    <t>B-DWG-XXX-XXXX</t>
  </si>
  <si>
    <t>Threshold value of a process variable or discrete state that is used to determine if the alarm is active. Digital alarms do not have a default setpoint, so the cell can be populated with "-".</t>
  </si>
  <si>
    <t>Note the "very high" category has been modified to "high" for this template to align with the number of priorities and guiding percentage distribution (refer to Dashboard Tab).</t>
  </si>
  <si>
    <t>Consequence if the operator incorrectly actions the alarm or does not respond to the alarm. This is a free text field for descriptions.</t>
  </si>
  <si>
    <t>Treatment_Start OR Treatment_Stopped</t>
  </si>
  <si>
    <t>Dial Out Assignment</t>
  </si>
  <si>
    <t>This field should be populated with the masking logic condition including the alarm tag description.</t>
  </si>
  <si>
    <t>0s</t>
  </si>
  <si>
    <t>Time an alarm remains active (in seconds) after the process measurement has returned within the alarm setpoint. For greenfield or new brownfield alarm items, these fields can be left blank.</t>
  </si>
  <si>
    <t xml:space="preserve">Note that this alarm list was created based on FRA-00014, revision 8 Seqwater Risk Matrix. If a new risk matrix has been released, please reach out to engineering@seqwater.com.au for guidance. </t>
  </si>
  <si>
    <t xml:space="preserve">Time before an alarm becomes active (in seconds) after the process measurement has exceeded the alarm setpoint. </t>
  </si>
  <si>
    <t>XXX-I-1AIT032</t>
  </si>
  <si>
    <t>XXX_1AIT032_aHH</t>
  </si>
  <si>
    <t>XXX_1AIT032_aHI</t>
  </si>
  <si>
    <t>XXX_1AIT032_aLO</t>
  </si>
  <si>
    <t>XXX_1AIT032_aLL</t>
  </si>
  <si>
    <t>XXX_1AIT032_aFL</t>
  </si>
  <si>
    <t>XXX-I-2AIT502</t>
  </si>
  <si>
    <t>XXX_2AIT502_aCRTH</t>
  </si>
  <si>
    <t>XXX_2AIT502_aACTH</t>
  </si>
  <si>
    <t>XXX_2AIT502_aHH</t>
  </si>
  <si>
    <t>XXX_2AIT502_aHI</t>
  </si>
  <si>
    <t>XXX_2AIT502_aLO</t>
  </si>
  <si>
    <t>XXX_2AIT502_aLL</t>
  </si>
  <si>
    <t>XXX_2AIT502_aFL</t>
  </si>
  <si>
    <t>XXX-M-2PMP032</t>
  </si>
  <si>
    <t>XXX_2PMP032_AMP_aHH</t>
  </si>
  <si>
    <t>XXX_2PMP032_AMP_aHI</t>
  </si>
  <si>
    <t>XXX_2PMP032_AMP_aLO</t>
  </si>
  <si>
    <t>XXX_2PMP032_AMP_aLL</t>
  </si>
  <si>
    <t>XXX_2PMP032_AMP_aFL</t>
  </si>
  <si>
    <t>XXX_2PMP032_sRUN</t>
  </si>
  <si>
    <t>XXX_2PMP032_aTOL</t>
  </si>
  <si>
    <t>XXX_2PMP032_sCBOPEND</t>
  </si>
  <si>
    <t>XXX_2PMP032_aESTOP</t>
  </si>
  <si>
    <t>XXX-M-2PMP031</t>
  </si>
  <si>
    <t>XXX_2PMP031_AMP_aHH</t>
  </si>
  <si>
    <t>XXX_2PMP031_AMP_aHI</t>
  </si>
  <si>
    <t>XXX_2PMP031_AMP_aLO</t>
  </si>
  <si>
    <t>XXX_2PMP031_AMP_aLL</t>
  </si>
  <si>
    <t>XXX_2PMP031_AMP_aFL</t>
  </si>
  <si>
    <t>XXX_2PMP031_sRUN</t>
  </si>
  <si>
    <t>XXX_2PMP031_aTOL</t>
  </si>
  <si>
    <t>XXX_2PMP031_sCBOPEND</t>
  </si>
  <si>
    <t>XXX_2PMP031_aESTOP</t>
  </si>
  <si>
    <t>XXX-C-2UC031</t>
  </si>
  <si>
    <t>XXX_2UC031_DUTY_aFault</t>
  </si>
  <si>
    <t>Definitions and helpful tips (note these are extracted from ISA18.2-2016 where possible)</t>
  </si>
  <si>
    <t xml:space="preserve">Descriptor structure as per I-SPE-STD-010 Control System Tag Naming. </t>
  </si>
  <si>
    <r>
      <t xml:space="preserve">Team Leader Process </t>
    </r>
    <r>
      <rPr>
        <sz val="10"/>
        <color theme="1"/>
        <rFont val="Aptos Narrow"/>
        <family val="2"/>
      </rPr>
      <t>&amp;</t>
    </r>
    <r>
      <rPr>
        <sz val="10"/>
        <color theme="1"/>
        <rFont val="Roboto Condensed"/>
      </rPr>
      <t xml:space="preserve"> Analysis</t>
    </r>
  </si>
  <si>
    <t>• Project Cover Page and Dashboard tabs added.
• Columns for Risk Matrix fields and Operator Action added in Worksheet.
• Alarm Type, Type, Alarm Owner, CCP Type, Instrument Parameter and Alarm Causes columns removed from Worksheet.
• Dashboard calculation updated to reflect ISA-18.2-2016.
• More information added to 'Instructions' tab.
• Dial Out and Operator Response Time category fields changed.</t>
  </si>
  <si>
    <t xml:space="preserve">Against each alarm, assign a consequence value (per the Seqwater Risk Matrix Tab) in the appropriate Impact Type column as per the Consequences Table. Populate every field to show it has been accounted for. </t>
  </si>
  <si>
    <t xml:space="preserve">Select the appropriate Operator Response Time. Not assigning a response time, defaults the alarm to an Event (Priority 5). The Priority column will then determine the appropriate Alarm Priority level for the given </t>
  </si>
  <si>
    <t>One alarm list should be created per pipeline/water treatment plant. You may combine related assets for a water treatment plant to one alarm list (for example, a pump station can be grouped with the respective water treatment plant).</t>
  </si>
  <si>
    <t>Minimum time (seconds) which the alarm output (e.g. aALM) is held high for. For example, if the alarm hold time is 0s, then the alarm resets as soon as the alarm condition clears.</t>
  </si>
  <si>
    <t>Refer to I-SPE-STD-020 Programmable Logic Controller (PLC) Blocks Specification for more detail on hold time.</t>
  </si>
  <si>
    <t>You may refer to I-SPE-STD-006 Alarm and Event Management (SPE-00357) for guidance on deadband for greenfield or new brownfield alarm items but they need to be updated/configured during commissioning.</t>
  </si>
  <si>
    <t>Update the footer with the document number and REX ID.</t>
  </si>
  <si>
    <t xml:space="preserve">The description should follow this format: Site Name (e.g. Kirkleagh) / Area or Equipment Identifier (e.g. Raw Water or Coagulated Pump) / Instrument Parameter (e.g. Turbidity) / Alarm Status (e.g. Fault, High High) / HACCP (e.g. HACCP critical) </t>
  </si>
  <si>
    <t>Kirkleagh Raw Water Turbidity High High</t>
  </si>
  <si>
    <t>Kirkleagh Raw Water Turbidity High</t>
  </si>
  <si>
    <t>Kirkleagh Raw Water Turbidity Low</t>
  </si>
  <si>
    <t>Kirkleagh Raw Water Turbidity Low Low</t>
  </si>
  <si>
    <t>Kirkleagh Raw Water Turbidity Fault</t>
  </si>
  <si>
    <t xml:space="preserve">Kirkleagh Coagulated Water pH High HACCP Critical </t>
  </si>
  <si>
    <t xml:space="preserve">Kirkleagh Coagulated Water pH High HACCP Action </t>
  </si>
  <si>
    <t>Kirkleagh Coagulated Water pH High High</t>
  </si>
  <si>
    <t>Kirkleagh Coagulated Water pH High</t>
  </si>
  <si>
    <t>Kirkleagh Coagulated Water pH Low</t>
  </si>
  <si>
    <t>Kirkleagh Coagulated Water pH Low Low</t>
  </si>
  <si>
    <t>Kirkleagh Coagulated Water pH Fault</t>
  </si>
  <si>
    <t>Kirkleagh Settled Water Pump 2 Current High High</t>
  </si>
  <si>
    <t>Kirkleagh Settled Water Pump 2 Current High</t>
  </si>
  <si>
    <t>Kirkleagh Settled Water Pump 2 Current Low</t>
  </si>
  <si>
    <t>Kirkleagh Settled Water Pump 2 Current Low Low</t>
  </si>
  <si>
    <t>Kirkleagh Settled Water Pump 2 Current Fault</t>
  </si>
  <si>
    <t>Kirkleagh Settled Water Pump 2 Start</t>
  </si>
  <si>
    <t>Kirkleagh Settled Water Pump 2 Overload Tripped</t>
  </si>
  <si>
    <t>Kirkleagh Settled Water Pump 2 Circuit Breaker Open</t>
  </si>
  <si>
    <t>Kirkleagh Settled Water Pump 2 Emergency Stop</t>
  </si>
  <si>
    <t>Kirkleagh Settled Water Pump 1 Current High High</t>
  </si>
  <si>
    <t>Kirkleagh Settled Water Pump 1 Current High</t>
  </si>
  <si>
    <t>Kirkleagh Settled Water Pump 1 Current Low</t>
  </si>
  <si>
    <t>Kirkleagh Settled Water Pump 1 Current Low Low</t>
  </si>
  <si>
    <t>Kirkleagh Settled Water Pump 1 Current Fault</t>
  </si>
  <si>
    <t>Kirkleagh Settled Water Pump 1 Start</t>
  </si>
  <si>
    <t>Kirkleagh Settled Water Pump 1 Overload Tripped</t>
  </si>
  <si>
    <t>Kirkleagh Settled Water Pump 1 Circuit Breaker Open</t>
  </si>
  <si>
    <t>Kirkleagh Settled Water Pump 1 Emergency Stop</t>
  </si>
  <si>
    <t>Kirkleagh Settled Water Pumps Duty Controller Fault</t>
  </si>
  <si>
    <t>Dial</t>
  </si>
  <si>
    <t xml:space="preserve">Assign a dial out to the alarm if required as per I-SPE-STD-013 Control Systems Design and Construction. </t>
  </si>
  <si>
    <t>If both hardware and software dial out technologies are used, then please add an additional column for hardware dial out, labelled 'Hardware Dial Out Assignment' and configure the applicable alarms.</t>
  </si>
  <si>
    <t>Masking is the prevention of annunciation of the alarm to the operator when the alarm is active. The alarm will be masked when the listed alarms are annunciated.</t>
  </si>
  <si>
    <t xml:space="preserve">If reverse engineering a site, the alarm dialler categories may be changed to suit the current state site categories, this is to be confirmed by the Principal. </t>
  </si>
  <si>
    <t>Refer to I-SPE-STD-006 Alarm and Event Management (SPE-00357) for guidance on alarm on delay times for greenfield or new brownfield alarm items but they need to be updated/configured during commissioning and after sufficient operating experience.</t>
  </si>
  <si>
    <t xml:space="preserve">Refer to I-SPE-STD-006 Alarm and Event Management (SPE-00357) for guidance on alarm off delay times for greenfield or new brownfield alarm items but they need to be updated/configured during commissioning. </t>
  </si>
  <si>
    <t xml:space="preserve">On-delay times should be applied only after careful evaluation of potential control system operational effects. </t>
  </si>
  <si>
    <t>This is a continuous improvement initiative which should be revisited during rationalisation.</t>
  </si>
  <si>
    <t>Extracted from Appendix 3 - Prioritisation methods of Alarm systems Publication 191 Edition 4 Engineering Equipment and Materials Users Association (EEMUA).</t>
  </si>
  <si>
    <t xml:space="preserve">Process Group Descriptions vary for Pipeline and Water Treatment Plants. Refer to I-TMP-STD-001 Functional Description Part A (TEM-00221), for guidance. </t>
  </si>
  <si>
    <t xml:space="preserve">This is a continuous improvement initiative which should be revisited during rationalisation and alarm management lifecycle. </t>
  </si>
  <si>
    <t xml:space="preserve">Limit the text field to 60 characters. If more characters are required then refer to Principal for guidance.  </t>
  </si>
  <si>
    <r>
      <t xml:space="preserve">TECHNOLOGY, INFORMATION, SECURITY AND MANAGEMENT
</t>
    </r>
    <r>
      <rPr>
        <sz val="11"/>
        <color theme="1"/>
        <rFont val="Roboto Condensed"/>
      </rPr>
      <t>Impacts relating to outages, failures, service degradation, corruption and/or access to IT and OT system/s, information, hardware and/or network/s.</t>
    </r>
  </si>
  <si>
    <t>XXX_9UWR001_FLT_aALM</t>
  </si>
  <si>
    <t>Kirkleagh Pump Station Radio Communication Fault</t>
  </si>
  <si>
    <t>Loss of water supply</t>
  </si>
  <si>
    <t xml:space="preserve">Equipment number should follow X-PRO-STD-006 Asset and Equipment Identifier Procedure (PRO-02190). </t>
  </si>
  <si>
    <t>XXX-T-9UWR001</t>
  </si>
  <si>
    <t>Site Services</t>
  </si>
  <si>
    <t>Review the Dashboard Tab. Adjust the prioritisation scoring (by improving automatic controls), however note that prioritisation is a continuous improvement action and this may be corrected during rationalisation.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</si>
</sst>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s&quot;"/>
  </numFmts>
  <fonts count="49" x14ac:knownFonts="1">
    <font>
      <sz val="11"/>
      <color theme="1"/>
      <name val="Calibri"/>
      <family val="2"/>
      <scheme val="minor"/>
    </font>
    <font>
      <sz val="10"/>
      <name val="Arial"/>
      <family val="2"/>
    </font>
    <font>
      <sz val="10"/>
      <name val="Roboto Condensed"/>
    </font>
    <font>
      <b/>
      <sz val="10"/>
      <color indexed="23"/>
      <name val="Roboto Condensed"/>
    </font>
    <font>
      <b/>
      <sz val="10"/>
      <color indexed="8"/>
      <name val="Roboto Condensed"/>
    </font>
    <font>
      <sz val="10"/>
      <color rgb="FF00B0F0"/>
      <name val="Roboto Condensed"/>
    </font>
    <font>
      <sz val="26"/>
      <color rgb="FF00B0F0"/>
      <name val="Roboto Condensed"/>
    </font>
    <font>
      <b/>
      <sz val="32"/>
      <color rgb="FF00B0F0"/>
      <name val="Roboto Condensed"/>
    </font>
    <font>
      <sz val="28"/>
      <color rgb="FF00B0F0"/>
      <name val="Roboto Condensed"/>
    </font>
    <font>
      <b/>
      <sz val="14"/>
      <color theme="4"/>
      <name val="Roboto Condensed"/>
    </font>
    <font>
      <b/>
      <sz val="14"/>
      <color rgb="FF00B0F0"/>
      <name val="Roboto Condensed"/>
    </font>
    <font>
      <b/>
      <sz val="10"/>
      <name val="Roboto Condensed"/>
    </font>
    <font>
      <b/>
      <sz val="9"/>
      <name val="Roboto Condensed"/>
    </font>
    <font>
      <b/>
      <sz val="10"/>
      <color rgb="FFFFFFFF"/>
      <name val="Roboto Condensed"/>
    </font>
    <font>
      <sz val="11"/>
      <color rgb="FF000000"/>
      <name val="Roboto Condensed"/>
    </font>
    <font>
      <sz val="10"/>
      <color rgb="FF000000"/>
      <name val="Roboto Condensed"/>
    </font>
    <font>
      <sz val="11"/>
      <color theme="1"/>
      <name val="Roboto Condensed"/>
    </font>
    <font>
      <b/>
      <sz val="11"/>
      <color theme="1"/>
      <name val="Roboto Condensed"/>
    </font>
    <font>
      <b/>
      <sz val="8"/>
      <name val="Roboto Condensed"/>
    </font>
    <font>
      <sz val="8"/>
      <name val="Roboto Condensed"/>
    </font>
    <font>
      <sz val="11"/>
      <name val="Roboto Condensed"/>
    </font>
    <font>
      <b/>
      <sz val="9"/>
      <color theme="0"/>
      <name val="Roboto Condensed"/>
    </font>
    <font>
      <sz val="9"/>
      <name val="Roboto Condensed"/>
    </font>
    <font>
      <sz val="8"/>
      <color theme="1"/>
      <name val="Roboto Condensed"/>
    </font>
    <font>
      <strike/>
      <sz val="11"/>
      <color rgb="FFFF0000"/>
      <name val="Roboto Condensed"/>
    </font>
    <font>
      <sz val="11"/>
      <color rgb="FFFF0000"/>
      <name val="Roboto Condensed"/>
    </font>
    <font>
      <strike/>
      <sz val="11"/>
      <color theme="1"/>
      <name val="Roboto Condensed"/>
    </font>
    <font>
      <u/>
      <sz val="11"/>
      <color theme="1"/>
      <name val="Roboto Condensed"/>
    </font>
    <font>
      <sz val="10"/>
      <color theme="1"/>
      <name val="Roboto Condensed"/>
    </font>
    <font>
      <sz val="11"/>
      <color theme="1"/>
      <name val="Calibri"/>
      <family val="2"/>
      <scheme val="minor"/>
    </font>
    <font>
      <sz val="10"/>
      <color rgb="FFFF0000"/>
      <name val="Roboto Condensed"/>
    </font>
    <font>
      <i/>
      <sz val="10"/>
      <color theme="1"/>
      <name val="Roboto Condensed"/>
    </font>
    <font>
      <b/>
      <sz val="11"/>
      <color rgb="FF000000"/>
      <name val="Roboto Condensed"/>
    </font>
    <font>
      <b/>
      <sz val="11"/>
      <color theme="0"/>
      <name val="Roboto Condensed"/>
    </font>
    <font>
      <b/>
      <sz val="24"/>
      <color theme="1"/>
      <name val="Roboto Condensed"/>
    </font>
    <font>
      <b/>
      <sz val="9"/>
      <color theme="1"/>
      <name val="Roboto Condensed"/>
    </font>
    <font>
      <sz val="9"/>
      <color theme="1"/>
      <name val="Roboto Condensed"/>
    </font>
    <font>
      <b/>
      <sz val="10"/>
      <color theme="0"/>
      <name val="Roboto Condensed"/>
    </font>
    <font>
      <b/>
      <sz val="16"/>
      <color theme="1"/>
      <name val="Roboto Condensed"/>
    </font>
    <font>
      <sz val="8"/>
      <name val="Calibri"/>
      <family val="2"/>
      <scheme val="minor"/>
    </font>
    <font>
      <b/>
      <sz val="16"/>
      <color theme="8" tint="-0.499984740745262"/>
      <name val="Roboto Condensed"/>
    </font>
    <font>
      <b/>
      <sz val="16"/>
      <name val="Roboto Condensed"/>
    </font>
    <font>
      <b/>
      <strike/>
      <sz val="10"/>
      <color theme="0"/>
      <name val="Roboto Condensed"/>
    </font>
    <font>
      <sz val="8"/>
      <color rgb="FFFF0000"/>
      <name val="Roboto Condensed"/>
    </font>
    <font>
      <sz val="6"/>
      <name val="Roboto Condensed"/>
    </font>
    <font>
      <b/>
      <sz val="6"/>
      <name val="Roboto Condensed"/>
    </font>
    <font>
      <sz val="10"/>
      <color theme="1"/>
      <name val="Aptos Narrow"/>
      <family val="2"/>
    </font>
    <font>
      <b/>
      <sz val="10"/>
      <color theme="1"/>
      <name val="Roboto Condensed"/>
    </font>
    <font>
      <sz val="11"/>
      <color theme="0"/>
      <name val="Roboto Condensed"/>
    </font>
  </fonts>
  <fills count="1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DBE5F1"/>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theme="8" tint="-0.499984740745262"/>
        <bgColor indexed="64"/>
      </patternFill>
    </fill>
    <fill>
      <patternFill patternType="solid">
        <fgColor theme="2" tint="-9.9978637043366805E-2"/>
        <bgColor indexed="64"/>
      </patternFill>
    </fill>
    <fill>
      <patternFill patternType="solid">
        <fgColor rgb="FFFA3200"/>
        <bgColor indexed="64"/>
      </patternFill>
    </fill>
    <fill>
      <patternFill patternType="solid">
        <fgColor rgb="FFF38107"/>
        <bgColor indexed="64"/>
      </patternFill>
    </fill>
    <fill>
      <patternFill patternType="solid">
        <fgColor rgb="FF9E70D0"/>
        <bgColor indexed="64"/>
      </patternFill>
    </fill>
    <fill>
      <patternFill patternType="solid">
        <fgColor rgb="FF0796C1"/>
        <bgColor indexed="64"/>
      </patternFill>
    </fill>
    <fill>
      <patternFill patternType="solid">
        <fgColor rgb="FF434343"/>
        <bgColor indexed="64"/>
      </patternFill>
    </fill>
  </fills>
  <borders count="2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A6A6A6"/>
      </left>
      <right style="medium">
        <color rgb="FFA6A6A6"/>
      </right>
      <top style="medium">
        <color rgb="FFA6A6A6"/>
      </top>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medium">
        <color rgb="FFA6A6A6"/>
      </left>
      <right style="medium">
        <color rgb="FFA6A6A6"/>
      </right>
      <top/>
      <bottom style="medium">
        <color rgb="FFA6A6A6"/>
      </bottom>
      <diagonal/>
    </border>
    <border>
      <left/>
      <right style="medium">
        <color rgb="FFA6A6A6"/>
      </right>
      <top/>
      <bottom style="medium">
        <color rgb="FFA6A6A6"/>
      </bottom>
      <diagonal/>
    </border>
    <border>
      <left/>
      <right style="medium">
        <color rgb="FFA6A6A6"/>
      </right>
      <top style="medium">
        <color rgb="FFA6A6A6"/>
      </top>
      <bottom style="medium">
        <color rgb="FFA6A6A6"/>
      </bottom>
      <diagonal/>
    </border>
    <border>
      <left/>
      <right/>
      <top/>
      <bottom style="medium">
        <color theme="6"/>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diagonal/>
    </border>
    <border>
      <left/>
      <right style="thin">
        <color theme="8" tint="-0.249977111117893"/>
      </right>
      <top style="thin">
        <color theme="8" tint="-0.249977111117893"/>
      </top>
      <bottom/>
      <diagonal/>
    </border>
    <border>
      <left/>
      <right style="thin">
        <color theme="8" tint="-0.249977111117893"/>
      </right>
      <top style="thin">
        <color theme="8" tint="-0.249977111117893"/>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top/>
      <bottom style="thin">
        <color theme="8" tint="-0.249977111117893"/>
      </bottom>
      <diagonal/>
    </border>
    <border>
      <left style="thin">
        <color theme="8" tint="-0.249977111117893"/>
      </left>
      <right style="medium">
        <color theme="8" tint="-0.249977111117893"/>
      </right>
      <top style="thin">
        <color theme="8" tint="-0.249977111117893"/>
      </top>
      <bottom style="thin">
        <color theme="8" tint="-0.249977111117893"/>
      </bottom>
      <diagonal/>
    </border>
    <border>
      <left style="medium">
        <color theme="8" tint="-0.249977111117893"/>
      </left>
      <right style="medium">
        <color theme="8" tint="-0.249977111117893"/>
      </right>
      <top style="thin">
        <color theme="8" tint="-0.249977111117893"/>
      </top>
      <bottom style="thin">
        <color theme="8" tint="-0.249977111117893"/>
      </bottom>
      <diagonal/>
    </border>
    <border>
      <left style="medium">
        <color theme="8" tint="-0.249977111117893"/>
      </left>
      <right style="thin">
        <color theme="8" tint="-0.249977111117893"/>
      </right>
      <top style="thin">
        <color theme="8" tint="-0.249977111117893"/>
      </top>
      <bottom style="thin">
        <color theme="8" tint="-0.249977111117893"/>
      </bottom>
      <diagonal/>
    </border>
  </borders>
  <cellStyleXfs count="5">
    <xf numFmtId="0" fontId="0" fillId="0" borderId="0"/>
    <xf numFmtId="0" fontId="1" fillId="0" borderId="0">
      <alignment vertical="center"/>
    </xf>
    <xf numFmtId="0" fontId="1" fillId="0" borderId="0"/>
    <xf numFmtId="9" fontId="29" fillId="0" borderId="0" applyFont="0" applyFill="0" applyBorder="0" applyAlignment="0" applyProtection="0"/>
    <xf numFmtId="0" fontId="29" fillId="0" borderId="0"/>
  </cellStyleXfs>
  <cellXfs count="177">
    <xf numFmtId="0" fontId="0" fillId="0" borderId="0" xfId="0"/>
    <xf numFmtId="0" fontId="2" fillId="2" borderId="0" xfId="1" applyFont="1" applyFill="1">
      <alignment vertical="center"/>
    </xf>
    <xf numFmtId="0" fontId="3" fillId="2" borderId="0" xfId="1" applyFont="1" applyFill="1" applyAlignment="1">
      <alignment horizontal="centerContinuous" vertical="center"/>
    </xf>
    <xf numFmtId="0" fontId="2" fillId="2" borderId="0" xfId="1" applyFont="1" applyFill="1" applyAlignment="1">
      <alignment horizontal="centerContinuous" vertical="center"/>
    </xf>
    <xf numFmtId="0" fontId="4" fillId="2" borderId="0" xfId="1" applyFont="1" applyFill="1" applyAlignment="1">
      <alignment horizontal="centerContinuous" vertical="center"/>
    </xf>
    <xf numFmtId="0" fontId="5" fillId="2" borderId="0" xfId="1" applyFont="1" applyFill="1">
      <alignment vertical="center"/>
    </xf>
    <xf numFmtId="0" fontId="8" fillId="2" borderId="0" xfId="1" applyFont="1" applyFill="1" applyAlignment="1">
      <alignment vertical="top"/>
    </xf>
    <xf numFmtId="0" fontId="10" fillId="2" borderId="0" xfId="1" applyFont="1" applyFill="1" applyAlignment="1">
      <alignment vertical="top"/>
    </xf>
    <xf numFmtId="0" fontId="9" fillId="2" borderId="0" xfId="1" applyFont="1" applyFill="1" applyAlignment="1">
      <alignment vertical="top"/>
    </xf>
    <xf numFmtId="0" fontId="2" fillId="2" borderId="0" xfId="1" applyFont="1" applyFill="1" applyAlignment="1">
      <alignment vertical="top"/>
    </xf>
    <xf numFmtId="0" fontId="11" fillId="2" borderId="0" xfId="1" applyFont="1" applyFill="1" applyAlignment="1">
      <alignment horizontal="centerContinuous" vertical="center"/>
    </xf>
    <xf numFmtId="0" fontId="11" fillId="2" borderId="0" xfId="1" quotePrefix="1" applyFont="1" applyFill="1" applyAlignment="1">
      <alignment horizontal="centerContinuous" vertical="center"/>
    </xf>
    <xf numFmtId="0" fontId="2" fillId="2" borderId="0" xfId="1" applyFont="1" applyFill="1" applyAlignment="1">
      <alignment vertical="center" wrapText="1"/>
    </xf>
    <xf numFmtId="0" fontId="2" fillId="2" borderId="0" xfId="1" applyFont="1" applyFill="1" applyAlignment="1">
      <alignment horizontal="centerContinuous" vertical="center" wrapText="1"/>
    </xf>
    <xf numFmtId="0" fontId="13" fillId="3" borderId="13" xfId="0" applyFont="1" applyFill="1" applyBorder="1" applyAlignment="1">
      <alignment vertical="center" wrapText="1"/>
    </xf>
    <xf numFmtId="0" fontId="14" fillId="0" borderId="12" xfId="0" applyFont="1" applyBorder="1" applyAlignment="1">
      <alignment horizontal="left" vertical="center" wrapText="1"/>
    </xf>
    <xf numFmtId="0" fontId="15" fillId="0" borderId="13" xfId="0" applyFont="1" applyBorder="1" applyAlignment="1">
      <alignment horizontal="left" vertical="center" wrapText="1"/>
    </xf>
    <xf numFmtId="0" fontId="16" fillId="0" borderId="0" xfId="0" applyFont="1"/>
    <xf numFmtId="0" fontId="16" fillId="0" borderId="0" xfId="2" applyFont="1" applyAlignment="1" applyProtection="1">
      <alignment horizontal="center" vertical="center"/>
      <protection locked="0"/>
    </xf>
    <xf numFmtId="0" fontId="16" fillId="0" borderId="0" xfId="2" applyFont="1" applyProtection="1">
      <protection locked="0"/>
    </xf>
    <xf numFmtId="0" fontId="16" fillId="0" borderId="0" xfId="2" applyFont="1"/>
    <xf numFmtId="0" fontId="16" fillId="0" borderId="0" xfId="2" applyFont="1" applyAlignment="1">
      <alignment horizontal="center"/>
    </xf>
    <xf numFmtId="0" fontId="20" fillId="0" borderId="0" xfId="2" applyFont="1"/>
    <xf numFmtId="0" fontId="12" fillId="2" borderId="0" xfId="1" applyFont="1" applyFill="1" applyAlignment="1">
      <alignment horizontal="left" vertical="center" wrapText="1"/>
    </xf>
    <xf numFmtId="0" fontId="13" fillId="3" borderId="12" xfId="0" applyFont="1" applyFill="1" applyBorder="1" applyAlignment="1">
      <alignment vertical="center" wrapText="1"/>
    </xf>
    <xf numFmtId="0" fontId="10" fillId="2" borderId="15" xfId="1" applyFont="1" applyFill="1" applyBorder="1" applyAlignment="1">
      <alignment vertical="top"/>
    </xf>
    <xf numFmtId="0" fontId="2" fillId="2" borderId="15" xfId="1" applyFont="1" applyFill="1" applyBorder="1" applyAlignment="1">
      <alignment horizontal="centerContinuous" vertical="center" wrapText="1"/>
    </xf>
    <xf numFmtId="0" fontId="15" fillId="0" borderId="0" xfId="0" applyFont="1" applyAlignment="1">
      <alignment horizontal="left" vertical="center" wrapText="1"/>
    </xf>
    <xf numFmtId="0" fontId="14" fillId="0" borderId="0" xfId="0" applyFont="1" applyAlignment="1">
      <alignment horizontal="left" vertical="center"/>
    </xf>
    <xf numFmtId="0" fontId="2" fillId="0" borderId="0" xfId="2" applyFont="1"/>
    <xf numFmtId="0" fontId="24" fillId="0" borderId="0" xfId="0" applyFont="1"/>
    <xf numFmtId="0" fontId="25" fillId="0" borderId="0" xfId="0" applyFont="1"/>
    <xf numFmtId="0" fontId="19" fillId="0" borderId="3" xfId="2" applyFont="1" applyBorder="1" applyAlignment="1" applyProtection="1">
      <alignment horizontal="center" vertical="center"/>
      <protection locked="0"/>
    </xf>
    <xf numFmtId="0" fontId="19" fillId="0" borderId="4" xfId="2" applyFont="1" applyBorder="1" applyAlignment="1" applyProtection="1">
      <alignment horizontal="left" vertical="center"/>
      <protection locked="0"/>
    </xf>
    <xf numFmtId="0" fontId="19" fillId="0" borderId="5" xfId="2" applyFont="1" applyBorder="1" applyAlignment="1">
      <alignment horizontal="center"/>
    </xf>
    <xf numFmtId="0" fontId="19" fillId="0" borderId="6" xfId="2" applyFont="1" applyBorder="1" applyAlignment="1">
      <alignment horizontal="left"/>
    </xf>
    <xf numFmtId="0" fontId="19" fillId="0" borderId="7" xfId="2" applyFont="1" applyBorder="1" applyAlignment="1">
      <alignment horizontal="center"/>
    </xf>
    <xf numFmtId="0" fontId="19" fillId="0" borderId="8" xfId="2" applyFont="1" applyBorder="1" applyAlignment="1">
      <alignment horizontal="left"/>
    </xf>
    <xf numFmtId="0" fontId="27" fillId="0" borderId="0" xfId="0" applyFont="1"/>
    <xf numFmtId="0" fontId="28" fillId="0" borderId="12" xfId="0" applyFont="1" applyBorder="1" applyAlignment="1">
      <alignment horizontal="left" vertical="center" wrapText="1"/>
    </xf>
    <xf numFmtId="0" fontId="28" fillId="0" borderId="13" xfId="0" applyFont="1" applyBorder="1" applyAlignment="1">
      <alignment horizontal="left" vertical="center" wrapText="1"/>
    </xf>
    <xf numFmtId="0" fontId="2" fillId="2" borderId="0" xfId="1" applyFont="1" applyFill="1" applyAlignment="1">
      <alignment horizontal="center" vertical="top"/>
    </xf>
    <xf numFmtId="0" fontId="30" fillId="0" borderId="0" xfId="2" applyFont="1"/>
    <xf numFmtId="0" fontId="25" fillId="0" borderId="0" xfId="2" applyFont="1"/>
    <xf numFmtId="0" fontId="31" fillId="0" borderId="13" xfId="0" applyFont="1" applyBorder="1" applyAlignment="1">
      <alignment horizontal="left" vertical="center" wrapText="1"/>
    </xf>
    <xf numFmtId="0" fontId="32" fillId="0" borderId="0" xfId="2" applyFont="1" applyAlignment="1">
      <alignment horizontal="center" vertical="center" wrapText="1"/>
    </xf>
    <xf numFmtId="0" fontId="20" fillId="0" borderId="0" xfId="2" applyFont="1" applyAlignment="1">
      <alignment vertical="center" wrapText="1"/>
    </xf>
    <xf numFmtId="0" fontId="14" fillId="0" borderId="0" xfId="2" applyFont="1" applyAlignment="1">
      <alignment horizontal="center" vertical="center" wrapText="1"/>
    </xf>
    <xf numFmtId="0" fontId="18" fillId="4" borderId="0" xfId="2" applyFont="1" applyFill="1" applyAlignment="1">
      <alignment horizontal="center"/>
    </xf>
    <xf numFmtId="0" fontId="19" fillId="4" borderId="0" xfId="2" applyFont="1" applyFill="1" applyAlignment="1">
      <alignment horizontal="center"/>
    </xf>
    <xf numFmtId="0" fontId="36" fillId="0" borderId="16" xfId="2" applyFont="1" applyBorder="1" applyAlignment="1">
      <alignment horizontal="center" vertical="center" wrapText="1"/>
    </xf>
    <xf numFmtId="9" fontId="36" fillId="0" borderId="16" xfId="3" applyFont="1" applyFill="1" applyBorder="1" applyAlignment="1">
      <alignment horizontal="center" vertical="center" wrapText="1"/>
    </xf>
    <xf numFmtId="9" fontId="22" fillId="0" borderId="16" xfId="3" applyFont="1" applyBorder="1" applyAlignment="1">
      <alignment horizontal="center"/>
    </xf>
    <xf numFmtId="0" fontId="35" fillId="8" borderId="16" xfId="2" applyFont="1" applyFill="1" applyBorder="1" applyAlignment="1">
      <alignment horizontal="center" vertical="center" wrapText="1"/>
    </xf>
    <xf numFmtId="0" fontId="36" fillId="8" borderId="16" xfId="2" applyFont="1" applyFill="1" applyBorder="1" applyAlignment="1">
      <alignment horizontal="center" vertical="center" wrapText="1"/>
    </xf>
    <xf numFmtId="0" fontId="40" fillId="0" borderId="0" xfId="2" applyFont="1"/>
    <xf numFmtId="0" fontId="17" fillId="0" borderId="16" xfId="2" applyFont="1" applyBorder="1" applyAlignment="1">
      <alignment horizontal="center" vertical="center" wrapText="1"/>
    </xf>
    <xf numFmtId="0" fontId="16" fillId="0" borderId="16" xfId="2" applyFont="1" applyBorder="1" applyAlignment="1">
      <alignment horizontal="center" vertical="center" wrapText="1"/>
    </xf>
    <xf numFmtId="0" fontId="16" fillId="0" borderId="0" xfId="0" applyFont="1" applyAlignment="1">
      <alignment wrapText="1"/>
    </xf>
    <xf numFmtId="0" fontId="16" fillId="0" borderId="16" xfId="2" applyFont="1" applyBorder="1" applyAlignment="1">
      <alignment horizontal="left" vertical="center" wrapText="1"/>
    </xf>
    <xf numFmtId="9" fontId="24" fillId="0" borderId="0" xfId="0" applyNumberFormat="1" applyFont="1"/>
    <xf numFmtId="9" fontId="16" fillId="0" borderId="0" xfId="0" applyNumberFormat="1" applyFont="1"/>
    <xf numFmtId="0" fontId="17" fillId="0" borderId="0" xfId="0" applyFont="1"/>
    <xf numFmtId="0" fontId="35" fillId="0" borderId="0" xfId="2" applyFont="1" applyAlignment="1">
      <alignment horizontal="center" vertical="center" wrapText="1"/>
    </xf>
    <xf numFmtId="0" fontId="36" fillId="0" borderId="0" xfId="2" applyFont="1" applyAlignment="1">
      <alignment horizontal="center" vertical="center" wrapText="1"/>
    </xf>
    <xf numFmtId="0" fontId="21" fillId="12" borderId="16" xfId="2" applyFont="1" applyFill="1" applyBorder="1" applyAlignment="1">
      <alignment horizontal="center" vertical="center" wrapText="1"/>
    </xf>
    <xf numFmtId="0" fontId="21" fillId="13" borderId="16" xfId="2" applyFont="1" applyFill="1" applyBorder="1" applyAlignment="1">
      <alignment horizontal="center" vertical="center" wrapText="1"/>
    </xf>
    <xf numFmtId="0" fontId="21" fillId="14" borderId="16" xfId="2" applyFont="1" applyFill="1" applyBorder="1" applyAlignment="1">
      <alignment horizontal="center" vertical="center" wrapText="1"/>
    </xf>
    <xf numFmtId="0" fontId="21" fillId="15" borderId="16" xfId="2" applyFont="1" applyFill="1" applyBorder="1" applyAlignment="1">
      <alignment horizontal="center" vertical="center" wrapText="1"/>
    </xf>
    <xf numFmtId="0" fontId="33" fillId="12" borderId="16" xfId="2" applyFont="1" applyFill="1" applyBorder="1" applyAlignment="1">
      <alignment horizontal="center" vertical="center" wrapText="1"/>
    </xf>
    <xf numFmtId="0" fontId="33" fillId="13" borderId="16" xfId="2" applyFont="1" applyFill="1" applyBorder="1" applyAlignment="1">
      <alignment horizontal="center" vertical="center" wrapText="1"/>
    </xf>
    <xf numFmtId="0" fontId="33" fillId="14" borderId="16" xfId="2" applyFont="1" applyFill="1" applyBorder="1" applyAlignment="1">
      <alignment horizontal="center" vertical="center" wrapText="1"/>
    </xf>
    <xf numFmtId="0" fontId="33" fillId="15" borderId="16" xfId="2" applyFont="1" applyFill="1" applyBorder="1" applyAlignment="1">
      <alignment horizontal="center" vertical="center" wrapText="1"/>
    </xf>
    <xf numFmtId="0" fontId="20" fillId="0" borderId="0" xfId="2" applyFont="1" applyAlignment="1">
      <alignment vertical="center"/>
    </xf>
    <xf numFmtId="0" fontId="28" fillId="0" borderId="0" xfId="2" applyFont="1"/>
    <xf numFmtId="0" fontId="16" fillId="2" borderId="0" xfId="4" applyFont="1" applyFill="1" applyAlignment="1" applyProtection="1">
      <alignment horizontal="left" vertical="center"/>
      <protection locked="0"/>
    </xf>
    <xf numFmtId="0" fontId="20" fillId="0" borderId="0" xfId="0" applyFont="1"/>
    <xf numFmtId="0" fontId="16" fillId="0" borderId="12" xfId="0" applyFont="1" applyBorder="1" applyAlignment="1">
      <alignment horizontal="left" vertical="center" wrapText="1"/>
    </xf>
    <xf numFmtId="14" fontId="28" fillId="0" borderId="13" xfId="0" applyNumberFormat="1" applyFont="1" applyBorder="1" applyAlignment="1">
      <alignment horizontal="left" vertical="center" wrapText="1"/>
    </xf>
    <xf numFmtId="0" fontId="28" fillId="2" borderId="0" xfId="1" applyFont="1" applyFill="1">
      <alignment vertical="center"/>
    </xf>
    <xf numFmtId="0" fontId="47" fillId="2" borderId="0" xfId="1" applyFont="1" applyFill="1">
      <alignment vertical="center"/>
    </xf>
    <xf numFmtId="0" fontId="26" fillId="0" borderId="0" xfId="0" applyFont="1"/>
    <xf numFmtId="0" fontId="16" fillId="0" borderId="0" xfId="0" applyFont="1" applyAlignment="1">
      <alignment vertical="top"/>
    </xf>
    <xf numFmtId="0" fontId="25" fillId="0" borderId="0" xfId="0" applyFont="1" applyAlignment="1">
      <alignment vertical="top"/>
    </xf>
    <xf numFmtId="0" fontId="20" fillId="0" borderId="0" xfId="0" applyFont="1" applyAlignment="1">
      <alignment vertical="top"/>
    </xf>
    <xf numFmtId="0" fontId="16" fillId="0" borderId="0" xfId="0" applyFont="1" applyAlignment="1">
      <alignment vertical="top" wrapText="1"/>
    </xf>
    <xf numFmtId="0" fontId="23" fillId="0" borderId="20" xfId="2" applyFont="1" applyBorder="1" applyAlignment="1">
      <alignment horizontal="center" vertical="center"/>
    </xf>
    <xf numFmtId="0" fontId="23" fillId="0" borderId="21" xfId="2" applyFont="1" applyBorder="1" applyAlignment="1">
      <alignment horizontal="center" vertical="center"/>
    </xf>
    <xf numFmtId="0" fontId="19" fillId="7" borderId="20" xfId="2" applyFont="1" applyFill="1" applyBorder="1" applyAlignment="1">
      <alignment horizontal="center" vertical="center"/>
    </xf>
    <xf numFmtId="0" fontId="23" fillId="0" borderId="20" xfId="2" applyFont="1" applyBorder="1" applyAlignment="1">
      <alignment vertical="center"/>
    </xf>
    <xf numFmtId="164" fontId="19" fillId="0" borderId="20" xfId="2" applyNumberFormat="1" applyFont="1" applyBorder="1" applyAlignment="1">
      <alignment horizontal="center" vertical="center"/>
    </xf>
    <xf numFmtId="0" fontId="19" fillId="0" borderId="20" xfId="2" applyFont="1" applyBorder="1" applyAlignment="1">
      <alignment horizontal="center" vertical="center"/>
    </xf>
    <xf numFmtId="0" fontId="19" fillId="0" borderId="18" xfId="2" applyFont="1" applyBorder="1" applyAlignment="1">
      <alignment horizontal="left" vertical="center"/>
    </xf>
    <xf numFmtId="0" fontId="48" fillId="0" borderId="0" xfId="2" applyFont="1" applyAlignment="1" applyProtection="1">
      <alignment horizontal="center" vertical="center"/>
      <protection locked="0"/>
    </xf>
    <xf numFmtId="9" fontId="36" fillId="0" borderId="16" xfId="3" applyFont="1" applyBorder="1" applyAlignment="1">
      <alignment horizontal="center"/>
    </xf>
    <xf numFmtId="0" fontId="21" fillId="11" borderId="16" xfId="2" applyFont="1" applyFill="1" applyBorder="1" applyAlignment="1">
      <alignment horizontal="center" vertical="center" wrapText="1"/>
    </xf>
    <xf numFmtId="0" fontId="21" fillId="9" borderId="16" xfId="2" applyFont="1" applyFill="1" applyBorder="1" applyAlignment="1">
      <alignment horizontal="center" vertical="center" wrapText="1"/>
    </xf>
    <xf numFmtId="0" fontId="13" fillId="9" borderId="23"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37" fillId="9" borderId="17" xfId="0" applyFont="1" applyFill="1" applyBorder="1" applyAlignment="1">
      <alignment horizontal="center" vertical="center" wrapText="1"/>
    </xf>
    <xf numFmtId="0" fontId="37" fillId="9" borderId="17" xfId="2" applyFont="1" applyFill="1" applyBorder="1" applyAlignment="1">
      <alignment horizontal="center" vertical="center" wrapText="1"/>
    </xf>
    <xf numFmtId="0" fontId="11" fillId="10" borderId="17" xfId="0" applyFont="1" applyFill="1" applyBorder="1" applyAlignment="1">
      <alignment horizontal="center" vertical="center" wrapText="1"/>
    </xf>
    <xf numFmtId="0" fontId="13" fillId="9" borderId="24" xfId="0" applyFont="1" applyFill="1" applyBorder="1" applyAlignment="1">
      <alignment horizontal="center" vertical="center" wrapText="1"/>
    </xf>
    <xf numFmtId="0" fontId="23" fillId="7" borderId="22" xfId="2" applyFont="1" applyFill="1" applyBorder="1" applyAlignment="1">
      <alignment horizontal="center" vertical="center"/>
    </xf>
    <xf numFmtId="0" fontId="23" fillId="7" borderId="16" xfId="2" applyFont="1" applyFill="1" applyBorder="1" applyAlignment="1">
      <alignment vertical="center"/>
    </xf>
    <xf numFmtId="0" fontId="23" fillId="7" borderId="16" xfId="2" applyFont="1" applyFill="1" applyBorder="1" applyAlignment="1">
      <alignment horizontal="center" vertical="center"/>
    </xf>
    <xf numFmtId="0" fontId="23" fillId="7" borderId="16" xfId="0" applyFont="1" applyFill="1" applyBorder="1" applyAlignment="1">
      <alignment horizontal="center" vertical="center"/>
    </xf>
    <xf numFmtId="0" fontId="23" fillId="7" borderId="16" xfId="2" applyFont="1" applyFill="1" applyBorder="1" applyAlignment="1">
      <alignment horizontal="left" vertical="center"/>
    </xf>
    <xf numFmtId="0" fontId="19" fillId="7" borderId="16" xfId="2" applyFont="1" applyFill="1" applyBorder="1" applyAlignment="1">
      <alignment vertical="center"/>
    </xf>
    <xf numFmtId="0" fontId="19" fillId="4" borderId="16" xfId="2" applyFont="1" applyFill="1" applyBorder="1" applyAlignment="1">
      <alignment horizontal="center" vertical="center"/>
    </xf>
    <xf numFmtId="0" fontId="23" fillId="4" borderId="16" xfId="2" applyFont="1" applyFill="1" applyBorder="1" applyAlignment="1">
      <alignment horizontal="center" vertical="center"/>
    </xf>
    <xf numFmtId="0" fontId="19" fillId="6" borderId="16" xfId="2" applyFont="1" applyFill="1" applyBorder="1" applyAlignment="1">
      <alignment horizontal="center" vertical="center"/>
    </xf>
    <xf numFmtId="164" fontId="19" fillId="7" borderId="16" xfId="2" applyNumberFormat="1" applyFont="1" applyFill="1" applyBorder="1" applyAlignment="1">
      <alignment horizontal="center" vertical="center"/>
    </xf>
    <xf numFmtId="164" fontId="23" fillId="7" borderId="16" xfId="2" applyNumberFormat="1" applyFont="1" applyFill="1" applyBorder="1" applyAlignment="1">
      <alignment horizontal="center" vertical="center"/>
    </xf>
    <xf numFmtId="0" fontId="23" fillId="0" borderId="16" xfId="2" applyFont="1" applyBorder="1" applyAlignment="1">
      <alignment horizontal="center" vertical="center"/>
    </xf>
    <xf numFmtId="0" fontId="23" fillId="7" borderId="19" xfId="2" applyFont="1" applyFill="1" applyBorder="1" applyAlignment="1">
      <alignment horizontal="left" vertical="center"/>
    </xf>
    <xf numFmtId="0" fontId="23" fillId="0" borderId="22" xfId="2" applyFont="1" applyBorder="1" applyAlignment="1">
      <alignment horizontal="center" vertical="center"/>
    </xf>
    <xf numFmtId="0" fontId="23" fillId="0" borderId="16" xfId="2" applyFont="1" applyBorder="1" applyAlignment="1">
      <alignment vertical="center"/>
    </xf>
    <xf numFmtId="0" fontId="23" fillId="0" borderId="16" xfId="0" applyFont="1" applyBorder="1" applyAlignment="1">
      <alignment horizontal="center" vertical="center"/>
    </xf>
    <xf numFmtId="0" fontId="23" fillId="0" borderId="16" xfId="2" applyFont="1" applyBorder="1" applyAlignment="1">
      <alignment horizontal="left" vertical="center"/>
    </xf>
    <xf numFmtId="0" fontId="19" fillId="0" borderId="16" xfId="2" applyFont="1" applyBorder="1" applyAlignment="1">
      <alignment vertical="center"/>
    </xf>
    <xf numFmtId="164" fontId="19" fillId="0" borderId="16" xfId="2" applyNumberFormat="1" applyFont="1" applyBorder="1" applyAlignment="1">
      <alignment horizontal="center" vertical="center"/>
    </xf>
    <xf numFmtId="164" fontId="23" fillId="0" borderId="16" xfId="2" applyNumberFormat="1" applyFont="1" applyBorder="1" applyAlignment="1">
      <alignment horizontal="center" vertical="center"/>
    </xf>
    <xf numFmtId="0" fontId="23" fillId="0" borderId="19" xfId="2" applyFont="1" applyBorder="1" applyAlignment="1">
      <alignment horizontal="left" vertical="center"/>
    </xf>
    <xf numFmtId="0" fontId="43" fillId="7" borderId="16" xfId="2" applyFont="1" applyFill="1" applyBorder="1" applyAlignment="1">
      <alignment vertical="center"/>
    </xf>
    <xf numFmtId="1" fontId="23" fillId="0" borderId="16" xfId="2" applyNumberFormat="1" applyFont="1" applyBorder="1" applyAlignment="1">
      <alignment vertical="center"/>
    </xf>
    <xf numFmtId="1" fontId="23" fillId="7" borderId="16" xfId="2" applyNumberFormat="1" applyFont="1" applyFill="1" applyBorder="1" applyAlignment="1">
      <alignment vertical="center"/>
    </xf>
    <xf numFmtId="0" fontId="23" fillId="7" borderId="16" xfId="2" applyFont="1" applyFill="1" applyBorder="1" applyAlignment="1">
      <alignment horizontal="left" vertical="center" wrapText="1"/>
    </xf>
    <xf numFmtId="0" fontId="23" fillId="0" borderId="16" xfId="2" applyFont="1" applyBorder="1" applyAlignment="1">
      <alignment horizontal="left" vertical="center" wrapText="1"/>
    </xf>
    <xf numFmtId="0" fontId="23" fillId="0" borderId="16" xfId="2" applyFont="1" applyBorder="1" applyAlignment="1">
      <alignment vertical="center" wrapText="1"/>
    </xf>
    <xf numFmtId="0" fontId="19" fillId="7" borderId="16" xfId="2" applyFont="1" applyFill="1" applyBorder="1" applyAlignment="1">
      <alignment horizontal="center" vertical="center"/>
    </xf>
    <xf numFmtId="0" fontId="19" fillId="0" borderId="16" xfId="2" applyFont="1" applyBorder="1" applyAlignment="1">
      <alignment horizontal="center" vertical="center"/>
    </xf>
    <xf numFmtId="0" fontId="19" fillId="0" borderId="19" xfId="2" applyFont="1" applyBorder="1" applyAlignment="1">
      <alignment horizontal="left" vertical="center"/>
    </xf>
    <xf numFmtId="0" fontId="23" fillId="0" borderId="20" xfId="0" applyFont="1" applyBorder="1" applyAlignment="1">
      <alignment horizontal="center" vertical="center"/>
    </xf>
    <xf numFmtId="0" fontId="19" fillId="0" borderId="20" xfId="2" applyFont="1" applyBorder="1" applyAlignment="1">
      <alignment vertical="center"/>
    </xf>
    <xf numFmtId="0" fontId="23" fillId="0" borderId="20" xfId="2" applyFont="1" applyBorder="1" applyAlignment="1">
      <alignment vertical="center" wrapText="1"/>
    </xf>
    <xf numFmtId="0" fontId="19" fillId="4" borderId="20" xfId="2" applyFont="1" applyFill="1" applyBorder="1" applyAlignment="1">
      <alignment horizontal="center" vertical="center"/>
    </xf>
    <xf numFmtId="0" fontId="23" fillId="4" borderId="20" xfId="2" applyFont="1" applyFill="1" applyBorder="1" applyAlignment="1">
      <alignment horizontal="center" vertical="center"/>
    </xf>
    <xf numFmtId="0" fontId="33" fillId="9" borderId="16" xfId="2" applyFont="1" applyFill="1" applyBorder="1" applyAlignment="1">
      <alignment horizontal="center" vertical="center" wrapText="1"/>
    </xf>
    <xf numFmtId="0" fontId="33" fillId="9" borderId="25" xfId="2" applyFont="1" applyFill="1" applyBorder="1" applyAlignment="1">
      <alignment horizontal="center" vertical="center" wrapText="1"/>
    </xf>
    <xf numFmtId="0" fontId="33" fillId="9" borderId="26" xfId="2" applyFont="1" applyFill="1" applyBorder="1" applyAlignment="1">
      <alignment horizontal="center" vertical="center" wrapText="1"/>
    </xf>
    <xf numFmtId="0" fontId="33" fillId="9" borderId="27" xfId="2" applyFont="1" applyFill="1" applyBorder="1" applyAlignment="1">
      <alignment horizontal="center" vertical="center" wrapText="1"/>
    </xf>
    <xf numFmtId="0" fontId="32" fillId="0" borderId="16" xfId="2" applyFont="1" applyBorder="1" applyAlignment="1">
      <alignment horizontal="center" vertical="center" wrapText="1"/>
    </xf>
    <xf numFmtId="0" fontId="33" fillId="11" borderId="16" xfId="2" applyFont="1" applyFill="1" applyBorder="1" applyAlignment="1">
      <alignment horizontal="center" vertical="center" wrapText="1"/>
    </xf>
    <xf numFmtId="0" fontId="32" fillId="5" borderId="16" xfId="2" applyFont="1" applyFill="1" applyBorder="1" applyAlignment="1">
      <alignment horizontal="left" vertical="top" wrapText="1"/>
    </xf>
    <xf numFmtId="0" fontId="14" fillId="0" borderId="16" xfId="2" applyFont="1" applyBorder="1" applyAlignment="1">
      <alignment horizontal="left" vertical="top" wrapText="1"/>
    </xf>
    <xf numFmtId="0" fontId="14" fillId="0" borderId="16" xfId="2" applyFont="1" applyBorder="1" applyAlignment="1">
      <alignment vertical="top" wrapText="1"/>
    </xf>
    <xf numFmtId="0" fontId="17" fillId="5" borderId="16" xfId="2" applyFont="1" applyFill="1" applyBorder="1" applyAlignment="1">
      <alignment horizontal="left" vertical="top" wrapText="1"/>
    </xf>
    <xf numFmtId="0" fontId="16" fillId="0" borderId="16" xfId="2" applyFont="1" applyBorder="1" applyAlignment="1">
      <alignment horizontal="left" vertical="top" wrapText="1"/>
    </xf>
    <xf numFmtId="0" fontId="20" fillId="0" borderId="16" xfId="2" applyFont="1" applyBorder="1" applyAlignment="1">
      <alignment horizontal="left" vertical="top" wrapText="1"/>
    </xf>
    <xf numFmtId="0" fontId="41" fillId="0" borderId="0" xfId="2" applyFont="1" applyAlignment="1">
      <alignment horizontal="center"/>
    </xf>
    <xf numFmtId="0" fontId="44" fillId="0" borderId="0" xfId="2" applyFont="1" applyAlignment="1">
      <alignment horizontal="center"/>
    </xf>
    <xf numFmtId="0" fontId="45" fillId="0" borderId="0" xfId="2" applyFont="1" applyAlignment="1">
      <alignment horizontal="center"/>
    </xf>
    <xf numFmtId="0" fontId="33" fillId="9" borderId="16" xfId="2" applyFont="1" applyFill="1" applyBorder="1" applyAlignment="1">
      <alignment horizontal="center" vertical="center" wrapText="1"/>
    </xf>
    <xf numFmtId="0" fontId="33" fillId="9" borderId="16" xfId="2" applyFont="1" applyFill="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4" xfId="0" applyFont="1" applyBorder="1" applyAlignment="1">
      <alignment horizontal="left" vertical="center" wrapText="1"/>
    </xf>
    <xf numFmtId="0" fontId="2" fillId="2" borderId="0" xfId="1" applyFont="1" applyFill="1" applyAlignment="1">
      <alignment horizontal="center" vertical="top"/>
    </xf>
    <xf numFmtId="0" fontId="6" fillId="2" borderId="0" xfId="1" applyFont="1" applyFill="1" applyAlignment="1">
      <alignment horizontal="left" vertical="center"/>
    </xf>
    <xf numFmtId="0" fontId="8" fillId="2" borderId="0" xfId="1" applyFont="1" applyFill="1" applyAlignment="1">
      <alignment horizontal="left" vertical="center"/>
    </xf>
    <xf numFmtId="0" fontId="9" fillId="2" borderId="0" xfId="1" applyFont="1" applyFill="1" applyAlignment="1">
      <alignment horizontal="left" vertical="center"/>
    </xf>
    <xf numFmtId="0" fontId="12" fillId="2" borderId="0" xfId="1" applyFont="1" applyFill="1" applyAlignment="1">
      <alignment horizontal="left" vertical="center" wrapText="1"/>
    </xf>
    <xf numFmtId="0" fontId="7" fillId="2" borderId="0" xfId="1" applyFont="1" applyFill="1" applyAlignment="1">
      <alignment horizontal="left" vertical="center"/>
    </xf>
    <xf numFmtId="0" fontId="13" fillId="3" borderId="9" xfId="0" applyFont="1" applyFill="1" applyBorder="1" applyAlignment="1">
      <alignment vertical="center" wrapText="1"/>
    </xf>
    <xf numFmtId="0" fontId="13" fillId="3" borderId="12" xfId="0" applyFont="1" applyFill="1" applyBorder="1" applyAlignment="1">
      <alignment vertical="center" wrapText="1"/>
    </xf>
    <xf numFmtId="0" fontId="13" fillId="3" borderId="10" xfId="0" applyFont="1" applyFill="1" applyBorder="1" applyAlignment="1">
      <alignment vertical="center" wrapText="1"/>
    </xf>
    <xf numFmtId="0" fontId="13" fillId="3" borderId="11" xfId="0" applyFont="1" applyFill="1" applyBorder="1" applyAlignment="1">
      <alignment vertical="center" wrapText="1"/>
    </xf>
    <xf numFmtId="0" fontId="17" fillId="0" borderId="1" xfId="2" applyFont="1" applyBorder="1" applyAlignment="1">
      <alignment horizontal="center"/>
    </xf>
    <xf numFmtId="0" fontId="17" fillId="0" borderId="2" xfId="2" applyFont="1" applyBorder="1" applyAlignment="1">
      <alignment horizontal="center"/>
    </xf>
    <xf numFmtId="0" fontId="28" fillId="0" borderId="9"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2" xfId="0" applyFont="1" applyBorder="1" applyAlignment="1">
      <alignment horizontal="left" vertical="center" wrapText="1"/>
    </xf>
    <xf numFmtId="0" fontId="34" fillId="2" borderId="0" xfId="1" applyFont="1" applyFill="1" applyAlignment="1">
      <alignment horizontal="center" vertical="center"/>
    </xf>
    <xf numFmtId="0" fontId="23" fillId="2" borderId="0" xfId="1" applyFont="1" applyFill="1" applyAlignment="1">
      <alignment horizontal="center" vertical="center"/>
    </xf>
    <xf numFmtId="0" fontId="38" fillId="2" borderId="0" xfId="1" applyFont="1" applyFill="1" applyAlignment="1">
      <alignment horizontal="center" vertical="center"/>
    </xf>
  </cellXfs>
  <cellStyles count="5">
    <cellStyle name="Normal" xfId="0" builtinId="0"/>
    <cellStyle name="Normal 2" xfId="2" xr:uid="{4EBDEBBA-A967-4C5F-8268-7C7423F13B8B}"/>
    <cellStyle name="Normal 5" xfId="4" xr:uid="{06CF6A6D-E672-4BCC-BD84-7077C532CA4C}"/>
    <cellStyle name="Normal_Calculation template" xfId="1" xr:uid="{5B0671C5-A359-4EB4-99AB-2BD63128BCB2}"/>
    <cellStyle name="Percent" xfId="3" builtinId="5"/>
  </cellStyles>
  <dxfs count="46">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strike val="0"/>
        <color theme="0"/>
      </font>
      <numFmt numFmtId="0" formatCode="General"/>
      <fill>
        <patternFill>
          <fgColor rgb="FFFA3200"/>
          <bgColor rgb="FFFA3200"/>
        </patternFill>
      </fill>
    </dxf>
    <dxf>
      <font>
        <b/>
        <i val="0"/>
        <color theme="0"/>
      </font>
      <fill>
        <patternFill>
          <bgColor rgb="FFF38107"/>
        </patternFill>
      </fill>
    </dxf>
    <dxf>
      <font>
        <b/>
        <i val="0"/>
        <color theme="0"/>
      </font>
      <fill>
        <patternFill>
          <bgColor rgb="FF9E70D0"/>
        </patternFill>
      </fill>
    </dxf>
    <dxf>
      <font>
        <b/>
        <i val="0"/>
        <color theme="0"/>
      </font>
      <fill>
        <patternFill>
          <bgColor rgb="FF0796C1"/>
        </patternFill>
      </fill>
    </dxf>
    <dxf>
      <font>
        <b/>
        <i val="0"/>
        <color theme="0"/>
      </font>
      <fill>
        <patternFill>
          <bgColor rgb="FF434343"/>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auto="1"/>
        <name val="Roboto Condensed"/>
        <scheme val="none"/>
      </font>
      <numFmt numFmtId="0" formatCode="General"/>
      <alignment horizontal="left" vertical="center"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164" formatCode="0&quot;s&quot;"/>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164" formatCode="0&quot;s&quot;"/>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general"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general"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general"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0"/>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general"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auto="1"/>
        <name val="Roboto Condensed"/>
        <scheme val="none"/>
      </font>
      <numFmt numFmtId="0" formatCode="General"/>
      <alignment horizontal="general"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general"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general"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font>
        <b val="0"/>
        <i val="0"/>
        <strike val="0"/>
        <condense val="0"/>
        <extend val="0"/>
        <outline val="0"/>
        <shadow val="0"/>
        <u val="none"/>
        <vertAlign val="baseline"/>
        <sz val="8"/>
        <color theme="1"/>
        <name val="Roboto Condensed"/>
        <scheme val="none"/>
      </font>
      <numFmt numFmtId="0" formatCode="General"/>
      <alignment horizontal="center" vertical="center" textRotation="0" wrapText="0" indent="0" justifyLastLine="0" shrinkToFit="0" readingOrder="0"/>
      <border diagonalUp="0" diagonalDown="0">
        <left/>
        <right style="thin">
          <color theme="8" tint="-0.249977111117893"/>
        </right>
        <top style="thin">
          <color theme="8" tint="-0.249977111117893"/>
        </top>
        <bottom style="thin">
          <color theme="8" tint="-0.249977111117893"/>
        </bottom>
        <vertical style="thin">
          <color theme="8" tint="-0.249977111117893"/>
        </vertical>
        <horizontal style="thin">
          <color theme="8" tint="-0.249977111117893"/>
        </horizontal>
      </border>
    </dxf>
    <dxf>
      <border>
        <top style="thin">
          <color theme="8" tint="-0.249977111117893"/>
        </top>
      </border>
    </dxf>
    <dxf>
      <border diagonalUp="0" diagonalDown="0">
        <left style="thin">
          <color theme="8" tint="-0.249977111117893"/>
        </left>
        <right style="thin">
          <color theme="8" tint="-0.249977111117893"/>
        </right>
        <top style="thin">
          <color theme="8" tint="-0.249977111117893"/>
        </top>
        <bottom style="thin">
          <color theme="8" tint="-0.249977111117893"/>
        </bottom>
      </border>
    </dxf>
    <dxf>
      <alignment vertical="center" textRotation="0" indent="0" justifyLastLine="0" shrinkToFit="0" readingOrder="0"/>
    </dxf>
    <dxf>
      <border>
        <bottom style="thin">
          <color theme="8" tint="-0.249977111117893"/>
        </bottom>
      </border>
    </dxf>
    <dxf>
      <font>
        <b/>
        <i val="0"/>
        <strike val="0"/>
        <condense val="0"/>
        <extend val="0"/>
        <outline val="0"/>
        <shadow val="0"/>
        <u val="none"/>
        <vertAlign val="baseline"/>
        <sz val="10"/>
        <color rgb="FFFFFFFF"/>
        <name val="Roboto Condensed"/>
        <scheme val="none"/>
      </font>
      <fill>
        <patternFill patternType="solid">
          <fgColor indexed="64"/>
          <bgColor theme="8" tint="-0.499984740745262"/>
        </patternFill>
      </fill>
      <alignment horizontal="center" vertical="center" textRotation="0" wrapText="1" indent="0" justifyLastLine="0" shrinkToFit="0" readingOrder="0"/>
      <border diagonalUp="0" diagonalDown="0">
        <left style="thin">
          <color theme="8" tint="-0.249977111117893"/>
        </left>
        <right style="thin">
          <color theme="8" tint="-0.249977111117893"/>
        </right>
        <top/>
        <bottom/>
        <vertical style="thin">
          <color theme="8" tint="-0.249977111117893"/>
        </vertical>
        <horizontal style="thin">
          <color theme="8" tint="-0.249977111117893"/>
        </horizontal>
      </border>
    </dxf>
  </dxfs>
  <tableStyles count="0" defaultTableStyle="TableStyleMedium2" defaultPivotStyle="PivotStyleLight16"/>
  <colors>
    <mruColors>
      <color rgb="FF434343"/>
      <color rgb="FF0796C1"/>
      <color rgb="FF9E70D0"/>
      <color rgb="FFF38107"/>
      <color rgb="FFFA3200"/>
      <color rgb="FFCC0066"/>
      <color rgb="FFFFFF00"/>
      <color rgb="FF00B0F0"/>
      <color rgb="FFEF0303"/>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v>Total</c:v>
          </c:tx>
          <c:spPr>
            <a:solidFill>
              <a:schemeClr val="accent5">
                <a:lumMod val="40000"/>
                <a:lumOff val="60000"/>
                <a:alpha val="80000"/>
              </a:schemeClr>
            </a:solidFill>
          </c:spPr>
          <c:invertIfNegative val="0"/>
          <c:cat>
            <c:strLit>
              <c:ptCount val="1"/>
              <c:pt idx="0">
                <c:v>Totals</c:v>
              </c:pt>
            </c:strLit>
          </c:cat>
          <c:val>
            <c:numRef>
              <c:f>Dashboard!$E$3</c:f>
              <c:numCache>
                <c:formatCode>General</c:formatCode>
                <c:ptCount val="1"/>
                <c:pt idx="0">
                  <c:v>0</c:v>
                </c:pt>
              </c:numCache>
            </c:numRef>
          </c:val>
          <c:extLst>
            <c:ext xmlns:c16="http://schemas.microsoft.com/office/drawing/2014/chart" uri="{C3380CC4-5D6E-409C-BE32-E72D297353CC}">
              <c16:uniqueId val="{00000000-2689-4AAA-9E7A-5D73AE4CB103}"/>
            </c:ext>
          </c:extLst>
        </c:ser>
        <c:dLbls>
          <c:showLegendKey val="0"/>
          <c:showVal val="0"/>
          <c:showCatName val="0"/>
          <c:showSerName val="0"/>
          <c:showPercent val="0"/>
          <c:showBubbleSize val="0"/>
        </c:dLbls>
        <c:gapWidth val="100"/>
        <c:overlap val="100"/>
        <c:axId val="51385856"/>
        <c:axId val="51387392"/>
      </c:barChart>
      <c:barChart>
        <c:barDir val="bar"/>
        <c:grouping val="stacked"/>
        <c:varyColors val="0"/>
        <c:ser>
          <c:idx val="5"/>
          <c:order val="1"/>
          <c:tx>
            <c:v>Event</c:v>
          </c:tx>
          <c:invertIfNegative val="0"/>
          <c:cat>
            <c:strLit>
              <c:ptCount val="1"/>
              <c:pt idx="0">
                <c:v>Totals</c:v>
              </c:pt>
            </c:strLit>
          </c:cat>
          <c:val>
            <c:numRef>
              <c:f>Dashboard!#REF!</c:f>
              <c:numCache>
                <c:formatCode>General</c:formatCode>
                <c:ptCount val="1"/>
                <c:pt idx="0">
                  <c:v>1</c:v>
                </c:pt>
              </c:numCache>
            </c:numRef>
          </c:val>
          <c:extLst>
            <c:ext xmlns:c16="http://schemas.microsoft.com/office/drawing/2014/chart" uri="{C3380CC4-5D6E-409C-BE32-E72D297353CC}">
              <c16:uniqueId val="{00000001-2689-4AAA-9E7A-5D73AE4CB103}"/>
            </c:ext>
          </c:extLst>
        </c:ser>
        <c:ser>
          <c:idx val="4"/>
          <c:order val="2"/>
          <c:tx>
            <c:v>Information</c:v>
          </c:tx>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
              <c:pt idx="0">
                <c:v>Totals</c:v>
              </c:pt>
            </c:strLit>
          </c:cat>
          <c:val>
            <c:numRef>
              <c:f>Dashboard!$E$7</c:f>
              <c:numCache>
                <c:formatCode>0%</c:formatCode>
                <c:ptCount val="1"/>
                <c:pt idx="0">
                  <c:v>0.8</c:v>
                </c:pt>
              </c:numCache>
            </c:numRef>
          </c:val>
          <c:extLst>
            <c:ext xmlns:c16="http://schemas.microsoft.com/office/drawing/2014/chart" uri="{C3380CC4-5D6E-409C-BE32-E72D297353CC}">
              <c16:uniqueId val="{00000002-2689-4AAA-9E7A-5D73AE4CB103}"/>
            </c:ext>
          </c:extLst>
        </c:ser>
        <c:ser>
          <c:idx val="3"/>
          <c:order val="3"/>
          <c:tx>
            <c:v>Warning</c:v>
          </c:tx>
          <c:spPr>
            <a:solidFill>
              <a:srgbClr val="FFFF00"/>
            </a:solidFill>
          </c:spPr>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
              <c:pt idx="0">
                <c:v>Totals</c:v>
              </c:pt>
            </c:strLit>
          </c:cat>
          <c:val>
            <c:numRef>
              <c:f>Dashboard!$E$6</c:f>
              <c:numCache>
                <c:formatCode>0%</c:formatCode>
                <c:ptCount val="1"/>
                <c:pt idx="0">
                  <c:v>0.15</c:v>
                </c:pt>
              </c:numCache>
            </c:numRef>
          </c:val>
          <c:extLst>
            <c:ext xmlns:c16="http://schemas.microsoft.com/office/drawing/2014/chart" uri="{C3380CC4-5D6E-409C-BE32-E72D297353CC}">
              <c16:uniqueId val="{00000003-2689-4AAA-9E7A-5D73AE4CB103}"/>
            </c:ext>
          </c:extLst>
        </c:ser>
        <c:ser>
          <c:idx val="2"/>
          <c:order val="4"/>
          <c:tx>
            <c:v>Action</c:v>
          </c:tx>
          <c:spPr>
            <a:solidFill>
              <a:srgbClr val="FFC000"/>
            </a:solidFill>
          </c:spPr>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
              <c:pt idx="0">
                <c:v>Totals</c:v>
              </c:pt>
            </c:strLit>
          </c:cat>
          <c:val>
            <c:numRef>
              <c:f>Dashboard!$E$5</c:f>
              <c:numCache>
                <c:formatCode>0%</c:formatCode>
                <c:ptCount val="1"/>
                <c:pt idx="0">
                  <c:v>0.05</c:v>
                </c:pt>
              </c:numCache>
            </c:numRef>
          </c:val>
          <c:extLst>
            <c:ext xmlns:c16="http://schemas.microsoft.com/office/drawing/2014/chart" uri="{C3380CC4-5D6E-409C-BE32-E72D297353CC}">
              <c16:uniqueId val="{00000004-2689-4AAA-9E7A-5D73AE4CB103}"/>
            </c:ext>
          </c:extLst>
        </c:ser>
        <c:ser>
          <c:idx val="1"/>
          <c:order val="5"/>
          <c:tx>
            <c:v>Critical</c:v>
          </c:tx>
          <c:spPr>
            <a:solidFill>
              <a:srgbClr val="CC0066"/>
            </a:solidFill>
          </c:spPr>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
              <c:pt idx="0">
                <c:v>Totals</c:v>
              </c:pt>
            </c:strLit>
          </c:cat>
          <c:val>
            <c:numRef>
              <c:f>Dashboard!$E$4</c:f>
              <c:numCache>
                <c:formatCode>0%</c:formatCode>
                <c:ptCount val="1"/>
                <c:pt idx="0">
                  <c:v>0.01</c:v>
                </c:pt>
              </c:numCache>
            </c:numRef>
          </c:val>
          <c:extLst>
            <c:ext xmlns:c16="http://schemas.microsoft.com/office/drawing/2014/chart" uri="{C3380CC4-5D6E-409C-BE32-E72D297353CC}">
              <c16:uniqueId val="{00000005-2689-4AAA-9E7A-5D73AE4CB103}"/>
            </c:ext>
          </c:extLst>
        </c:ser>
        <c:dLbls>
          <c:showLegendKey val="0"/>
          <c:showVal val="0"/>
          <c:showCatName val="0"/>
          <c:showSerName val="0"/>
          <c:showPercent val="0"/>
          <c:showBubbleSize val="0"/>
        </c:dLbls>
        <c:gapWidth val="250"/>
        <c:overlap val="100"/>
        <c:axId val="884977912"/>
        <c:axId val="691776480"/>
      </c:barChart>
      <c:catAx>
        <c:axId val="51385856"/>
        <c:scaling>
          <c:orientation val="minMax"/>
        </c:scaling>
        <c:delete val="1"/>
        <c:axPos val="l"/>
        <c:numFmt formatCode="General" sourceLinked="0"/>
        <c:majorTickMark val="out"/>
        <c:minorTickMark val="none"/>
        <c:tickLblPos val="nextTo"/>
        <c:crossAx val="51387392"/>
        <c:crosses val="autoZero"/>
        <c:auto val="1"/>
        <c:lblAlgn val="ctr"/>
        <c:lblOffset val="100"/>
        <c:noMultiLvlLbl val="0"/>
      </c:catAx>
      <c:valAx>
        <c:axId val="51387392"/>
        <c:scaling>
          <c:orientation val="minMax"/>
          <c:min val="0"/>
        </c:scaling>
        <c:delete val="0"/>
        <c:axPos val="b"/>
        <c:majorGridlines/>
        <c:numFmt formatCode="General" sourceLinked="1"/>
        <c:majorTickMark val="out"/>
        <c:minorTickMark val="in"/>
        <c:tickLblPos val="nextTo"/>
        <c:spPr>
          <a:noFill/>
          <a:ln/>
        </c:spPr>
        <c:crossAx val="51385856"/>
        <c:crosses val="autoZero"/>
        <c:crossBetween val="between"/>
      </c:valAx>
      <c:valAx>
        <c:axId val="691776480"/>
        <c:scaling>
          <c:orientation val="minMax"/>
          <c:min val="0"/>
        </c:scaling>
        <c:delete val="1"/>
        <c:axPos val="t"/>
        <c:numFmt formatCode="General" sourceLinked="1"/>
        <c:majorTickMark val="out"/>
        <c:minorTickMark val="none"/>
        <c:tickLblPos val="nextTo"/>
        <c:crossAx val="884977912"/>
        <c:crosses val="max"/>
        <c:crossBetween val="between"/>
      </c:valAx>
      <c:catAx>
        <c:axId val="884977912"/>
        <c:scaling>
          <c:orientation val="minMax"/>
        </c:scaling>
        <c:delete val="1"/>
        <c:axPos val="r"/>
        <c:numFmt formatCode="General" sourceLinked="1"/>
        <c:majorTickMark val="out"/>
        <c:minorTickMark val="none"/>
        <c:tickLblPos val="nextTo"/>
        <c:crossAx val="691776480"/>
        <c:crosses val="max"/>
        <c:auto val="1"/>
        <c:lblAlgn val="ctr"/>
        <c:lblOffset val="100"/>
        <c:noMultiLvlLbl val="0"/>
      </c:cat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Dashboard!$E$3</c:f>
              <c:strCache>
                <c:ptCount val="1"/>
                <c:pt idx="0">
                  <c:v>Guideline Percentage</c:v>
                </c:pt>
              </c:strCache>
            </c:strRef>
          </c:tx>
          <c:spPr>
            <a:solidFill>
              <a:schemeClr val="accent1">
                <a:shade val="76000"/>
              </a:schemeClr>
            </a:solidFill>
            <a:ln>
              <a:noFill/>
            </a:ln>
            <a:effectLst/>
          </c:spPr>
          <c:invertIfNegative val="0"/>
          <c:cat>
            <c:strRef>
              <c:f>Dashboard!$B$4:$B$7</c:f>
              <c:strCache>
                <c:ptCount val="4"/>
                <c:pt idx="0">
                  <c:v>Critical</c:v>
                </c:pt>
                <c:pt idx="1">
                  <c:v>Action</c:v>
                </c:pt>
                <c:pt idx="2">
                  <c:v>Warning</c:v>
                </c:pt>
                <c:pt idx="3">
                  <c:v>Information</c:v>
                </c:pt>
              </c:strCache>
            </c:strRef>
          </c:cat>
          <c:val>
            <c:numRef>
              <c:f>Dashboard!$E$4:$E$7</c:f>
              <c:numCache>
                <c:formatCode>0%</c:formatCode>
                <c:ptCount val="4"/>
                <c:pt idx="0">
                  <c:v>0.01</c:v>
                </c:pt>
                <c:pt idx="1">
                  <c:v>0.05</c:v>
                </c:pt>
                <c:pt idx="2">
                  <c:v>0.15</c:v>
                </c:pt>
                <c:pt idx="3">
                  <c:v>0.8</c:v>
                </c:pt>
              </c:numCache>
            </c:numRef>
          </c:val>
          <c:extLst>
            <c:ext xmlns:c16="http://schemas.microsoft.com/office/drawing/2014/chart" uri="{C3380CC4-5D6E-409C-BE32-E72D297353CC}">
              <c16:uniqueId val="{00000000-DA64-4CAE-A11D-4C5ABB848F34}"/>
            </c:ext>
          </c:extLst>
        </c:ser>
        <c:ser>
          <c:idx val="1"/>
          <c:order val="1"/>
          <c:tx>
            <c:strRef>
              <c:f>Dashboard!$F$3</c:f>
              <c:strCache>
                <c:ptCount val="1"/>
                <c:pt idx="0">
                  <c:v>Actual Percentage</c:v>
                </c:pt>
              </c:strCache>
            </c:strRef>
          </c:tx>
          <c:spPr>
            <a:solidFill>
              <a:schemeClr val="accent1">
                <a:tint val="77000"/>
              </a:schemeClr>
            </a:solidFill>
            <a:ln>
              <a:noFill/>
            </a:ln>
            <a:effectLst/>
          </c:spPr>
          <c:invertIfNegative val="0"/>
          <c:cat>
            <c:strRef>
              <c:f>Dashboard!$B$4:$B$7</c:f>
              <c:strCache>
                <c:ptCount val="4"/>
                <c:pt idx="0">
                  <c:v>Critical</c:v>
                </c:pt>
                <c:pt idx="1">
                  <c:v>Action</c:v>
                </c:pt>
                <c:pt idx="2">
                  <c:v>Warning</c:v>
                </c:pt>
                <c:pt idx="3">
                  <c:v>Information</c:v>
                </c:pt>
              </c:strCache>
            </c:strRef>
          </c:cat>
          <c:val>
            <c:numRef>
              <c:f>Dashboard!$F$4:$F$7</c:f>
              <c:numCache>
                <c:formatCode>0%</c:formatCode>
                <c:ptCount val="4"/>
                <c:pt idx="0">
                  <c:v>7.1428571428571425E-2</c:v>
                </c:pt>
                <c:pt idx="1">
                  <c:v>3.5714285714285712E-2</c:v>
                </c:pt>
                <c:pt idx="2">
                  <c:v>0.10714285714285714</c:v>
                </c:pt>
                <c:pt idx="3">
                  <c:v>0.75</c:v>
                </c:pt>
              </c:numCache>
            </c:numRef>
          </c:val>
          <c:extLst>
            <c:ext xmlns:c16="http://schemas.microsoft.com/office/drawing/2014/chart" uri="{C3380CC4-5D6E-409C-BE32-E72D297353CC}">
              <c16:uniqueId val="{00000001-DA64-4CAE-A11D-4C5ABB848F34}"/>
            </c:ext>
          </c:extLst>
        </c:ser>
        <c:dLbls>
          <c:showLegendKey val="0"/>
          <c:showVal val="0"/>
          <c:showCatName val="0"/>
          <c:showSerName val="0"/>
          <c:showPercent val="0"/>
          <c:showBubbleSize val="0"/>
        </c:dLbls>
        <c:gapWidth val="219"/>
        <c:overlap val="-27"/>
        <c:axId val="1613983056"/>
        <c:axId val="1613987376"/>
      </c:barChart>
      <c:catAx>
        <c:axId val="161398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Condensed" panose="02000000000000000000" pitchFamily="2" charset="0"/>
                <a:ea typeface="Roboto Condensed" panose="02000000000000000000" pitchFamily="2" charset="0"/>
                <a:cs typeface="+mn-cs"/>
              </a:defRPr>
            </a:pPr>
            <a:endParaRPr lang="en-US"/>
          </a:p>
        </c:txPr>
        <c:crossAx val="1613987376"/>
        <c:crosses val="autoZero"/>
        <c:auto val="1"/>
        <c:lblAlgn val="ctr"/>
        <c:lblOffset val="100"/>
        <c:noMultiLvlLbl val="0"/>
      </c:catAx>
      <c:valAx>
        <c:axId val="16139873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Roboto Condensed" panose="02000000000000000000" pitchFamily="2" charset="0"/>
                <a:ea typeface="Roboto Condensed" panose="02000000000000000000" pitchFamily="2" charset="0"/>
                <a:cs typeface="+mn-cs"/>
              </a:defRPr>
            </a:pPr>
            <a:endParaRPr lang="en-US"/>
          </a:p>
        </c:txPr>
        <c:crossAx val="1613983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Condensed" panose="02000000000000000000" pitchFamily="2" charset="0"/>
              <a:ea typeface="Roboto Condensed" panose="02000000000000000000" pitchFamily="2" charset="0"/>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1"/>
          <c:order val="0"/>
          <c:tx>
            <c:strRef>
              <c:f>Dashboard!$F$3</c:f>
              <c:strCache>
                <c:ptCount val="1"/>
                <c:pt idx="0">
                  <c:v>Actual Percentage</c:v>
                </c:pt>
              </c:strCache>
            </c:strRef>
          </c:tx>
          <c:dPt>
            <c:idx val="0"/>
            <c:bubble3D val="0"/>
            <c:spPr>
              <a:solidFill>
                <a:schemeClr val="accent1">
                  <a:tint val="58000"/>
                </a:schemeClr>
              </a:solidFill>
              <a:ln>
                <a:noFill/>
              </a:ln>
              <a:effectLst/>
            </c:spPr>
            <c:extLst>
              <c:ext xmlns:c16="http://schemas.microsoft.com/office/drawing/2014/chart" uri="{C3380CC4-5D6E-409C-BE32-E72D297353CC}">
                <c16:uniqueId val="{00000001-716D-4B92-BF3A-2C6EC15EE2E0}"/>
              </c:ext>
            </c:extLst>
          </c:dPt>
          <c:dPt>
            <c:idx val="1"/>
            <c:bubble3D val="0"/>
            <c:spPr>
              <a:solidFill>
                <a:schemeClr val="accent1">
                  <a:tint val="86000"/>
                </a:schemeClr>
              </a:solidFill>
              <a:ln>
                <a:noFill/>
              </a:ln>
              <a:effectLst/>
            </c:spPr>
            <c:extLst>
              <c:ext xmlns:c16="http://schemas.microsoft.com/office/drawing/2014/chart" uri="{C3380CC4-5D6E-409C-BE32-E72D297353CC}">
                <c16:uniqueId val="{00000003-716D-4B92-BF3A-2C6EC15EE2E0}"/>
              </c:ext>
            </c:extLst>
          </c:dPt>
          <c:dPt>
            <c:idx val="2"/>
            <c:bubble3D val="0"/>
            <c:spPr>
              <a:solidFill>
                <a:schemeClr val="accent1">
                  <a:shade val="86000"/>
                </a:schemeClr>
              </a:solidFill>
              <a:ln>
                <a:noFill/>
              </a:ln>
              <a:effectLst/>
            </c:spPr>
            <c:extLst>
              <c:ext xmlns:c16="http://schemas.microsoft.com/office/drawing/2014/chart" uri="{C3380CC4-5D6E-409C-BE32-E72D297353CC}">
                <c16:uniqueId val="{00000005-716D-4B92-BF3A-2C6EC15EE2E0}"/>
              </c:ext>
            </c:extLst>
          </c:dPt>
          <c:dPt>
            <c:idx val="3"/>
            <c:bubble3D val="0"/>
            <c:spPr>
              <a:solidFill>
                <a:schemeClr val="accent1">
                  <a:shade val="58000"/>
                </a:schemeClr>
              </a:solidFill>
              <a:ln>
                <a:noFill/>
              </a:ln>
              <a:effectLst/>
            </c:spPr>
            <c:extLst>
              <c:ext xmlns:c16="http://schemas.microsoft.com/office/drawing/2014/chart" uri="{C3380CC4-5D6E-409C-BE32-E72D297353CC}">
                <c16:uniqueId val="{00000007-716D-4B92-BF3A-2C6EC15EE2E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Roboto Condensed" panose="02000000000000000000" pitchFamily="2" charset="0"/>
                    <a:ea typeface="Roboto Condensed" panose="02000000000000000000" pitchFamily="2" charset="0"/>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Dashboard!$B$4:$B$7</c:f>
              <c:strCache>
                <c:ptCount val="4"/>
                <c:pt idx="0">
                  <c:v>Critical</c:v>
                </c:pt>
                <c:pt idx="1">
                  <c:v>Action</c:v>
                </c:pt>
                <c:pt idx="2">
                  <c:v>Warning</c:v>
                </c:pt>
                <c:pt idx="3">
                  <c:v>Information</c:v>
                </c:pt>
              </c:strCache>
            </c:strRef>
          </c:cat>
          <c:val>
            <c:numRef>
              <c:f>Dashboard!$F$4:$F$7</c:f>
              <c:numCache>
                <c:formatCode>0%</c:formatCode>
                <c:ptCount val="4"/>
                <c:pt idx="0">
                  <c:v>7.1428571428571425E-2</c:v>
                </c:pt>
                <c:pt idx="1">
                  <c:v>3.5714285714285712E-2</c:v>
                </c:pt>
                <c:pt idx="2">
                  <c:v>0.10714285714285714</c:v>
                </c:pt>
                <c:pt idx="3">
                  <c:v>0.75</c:v>
                </c:pt>
              </c:numCache>
            </c:numRef>
          </c:val>
          <c:extLst>
            <c:ext xmlns:c16="http://schemas.microsoft.com/office/drawing/2014/chart" uri="{C3380CC4-5D6E-409C-BE32-E72D297353CC}">
              <c16:uniqueId val="{00000001-E5F3-4B73-9BD3-5F5A64FA1EE1}"/>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Roboto Condensed" panose="02000000000000000000" pitchFamily="2" charset="0"/>
              <a:ea typeface="Roboto Condensed" panose="02000000000000000000" pitchFamily="2" charset="0"/>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Reversed" id="21">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66675</xdr:colOff>
      <xdr:row>0</xdr:row>
      <xdr:rowOff>114300</xdr:rowOff>
    </xdr:from>
    <xdr:ext cx="2238375" cy="552450"/>
    <xdr:pic>
      <xdr:nvPicPr>
        <xdr:cNvPr id="2" name="Picture 2">
          <a:extLst>
            <a:ext uri="{FF2B5EF4-FFF2-40B4-BE49-F238E27FC236}">
              <a16:creationId xmlns:a16="http://schemas.microsoft.com/office/drawing/2014/main" id="{601FB141-1D72-4E5D-AB6D-D5E4454D28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14300"/>
          <a:ext cx="2238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17</xdr:row>
      <xdr:rowOff>190499</xdr:rowOff>
    </xdr:from>
    <xdr:ext cx="10686515" cy="530658"/>
    <xdr:sp macro="" textlink="">
      <xdr:nvSpPr>
        <xdr:cNvPr id="3" name="Rectangle 2">
          <a:extLst>
            <a:ext uri="{FF2B5EF4-FFF2-40B4-BE49-F238E27FC236}">
              <a16:creationId xmlns:a16="http://schemas.microsoft.com/office/drawing/2014/main" id="{8C2718A4-3BC7-493E-8DCB-42C5FA8EC1D8}"/>
            </a:ext>
          </a:extLst>
        </xdr:cNvPr>
        <xdr:cNvSpPr/>
      </xdr:nvSpPr>
      <xdr:spPr>
        <a:xfrm rot="19447401">
          <a:off x="0" y="4419599"/>
          <a:ext cx="10686515" cy="530658"/>
        </a:xfrm>
        <a:prstGeom prst="rect">
          <a:avLst/>
        </a:prstGeom>
        <a:noFill/>
      </xdr:spPr>
      <xdr:txBody>
        <a:bodyPr wrap="none" lIns="91440" tIns="45720" rIns="91440" bIns="45720">
          <a:spAutoFit/>
        </a:bodyPr>
        <a:lstStyle/>
        <a:p>
          <a:pPr algn="ctr"/>
          <a:r>
            <a:rPr lang="en-US" sz="2800" b="1" cap="none" spc="0">
              <a:ln w="22225">
                <a:solidFill>
                  <a:schemeClr val="accent2"/>
                </a:solidFill>
                <a:prstDash val="solid"/>
              </a:ln>
              <a:solidFill>
                <a:schemeClr val="accent2">
                  <a:lumMod val="40000"/>
                  <a:lumOff val="60000"/>
                </a:schemeClr>
              </a:solidFill>
              <a:effectLst/>
            </a:rPr>
            <a:t>Delete this page before submitting to Process Control Systems Folders</a:t>
          </a:r>
        </a:p>
      </xdr:txBody>
    </xdr:sp>
    <xdr:clientData/>
  </xdr:oneCellAnchor>
  <xdr:twoCellAnchor>
    <xdr:from>
      <xdr:col>0</xdr:col>
      <xdr:colOff>171450</xdr:colOff>
      <xdr:row>30</xdr:row>
      <xdr:rowOff>0</xdr:rowOff>
    </xdr:from>
    <xdr:to>
      <xdr:col>21</xdr:col>
      <xdr:colOff>448786</xdr:colOff>
      <xdr:row>40</xdr:row>
      <xdr:rowOff>9460</xdr:rowOff>
    </xdr:to>
    <xdr:sp macro="" textlink="">
      <xdr:nvSpPr>
        <xdr:cNvPr id="4" name="TextBox 3">
          <a:extLst>
            <a:ext uri="{FF2B5EF4-FFF2-40B4-BE49-F238E27FC236}">
              <a16:creationId xmlns:a16="http://schemas.microsoft.com/office/drawing/2014/main" id="{96BC4305-68DB-4E55-8D9A-BBBE4CE6F609}"/>
            </a:ext>
          </a:extLst>
        </xdr:cNvPr>
        <xdr:cNvSpPr txBox="1"/>
      </xdr:nvSpPr>
      <xdr:spPr>
        <a:xfrm>
          <a:off x="171450" y="8982075"/>
          <a:ext cx="16269811" cy="16287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a:latin typeface="Univers" panose="020B0503020202020204" pitchFamily="34" charset="0"/>
            </a:rPr>
            <a:t>Notes:</a:t>
          </a:r>
        </a:p>
        <a:p>
          <a:pPr marL="228600" indent="-228600">
            <a:buFont typeface="+mj-lt"/>
            <a:buAutoNum type="arabicPeriod"/>
          </a:pPr>
          <a:r>
            <a:rPr lang="en-AU" sz="1200" b="1">
              <a:solidFill>
                <a:schemeClr val="dk1"/>
              </a:solidFill>
              <a:effectLst/>
              <a:latin typeface="Univers" panose="020B0503020202020204" pitchFamily="34" charset="0"/>
              <a:ea typeface="+mn-ea"/>
              <a:cs typeface="+mn-cs"/>
            </a:rPr>
            <a:t>The Master Alarms Database Template is a maintained process control systems (PCS) document and the </a:t>
          </a:r>
          <a:r>
            <a:rPr lang="en-AU" sz="1200" b="1" baseline="0">
              <a:solidFill>
                <a:schemeClr val="dk1"/>
              </a:solidFill>
              <a:effectLst/>
              <a:latin typeface="Univers" panose="020B0503020202020204" pitchFamily="34" charset="0"/>
              <a:ea typeface="+mn-ea"/>
              <a:cs typeface="+mn-cs"/>
            </a:rPr>
            <a:t>process control document coordinator (as per X-PRO-STD-019 Process Control Systems Information Maintenance) shall be contacted via engineering@seqwater.com.au for access to this document.  </a:t>
          </a:r>
          <a:endParaRPr lang="en-AU" sz="1800" b="1">
            <a:latin typeface="Univers" panose="020B0503020202020204" pitchFamily="34" charset="0"/>
          </a:endParaRPr>
        </a:p>
        <a:p>
          <a:pPr marL="228600" indent="-228600">
            <a:buFont typeface="+mj-lt"/>
            <a:buAutoNum type="arabicPeriod"/>
          </a:pPr>
          <a:r>
            <a:rPr lang="en-AU" sz="1200" b="1">
              <a:latin typeface="Univers" panose="020B0503020202020204" pitchFamily="34" charset="0"/>
            </a:rPr>
            <a:t>Document</a:t>
          </a:r>
          <a:r>
            <a:rPr lang="en-AU" sz="1200" b="1" baseline="0">
              <a:latin typeface="Univers" panose="020B0503020202020204" pitchFamily="34" charset="0"/>
            </a:rPr>
            <a:t> Number and REX ID - To be requested from PCS document coordinator through </a:t>
          </a:r>
          <a:r>
            <a:rPr lang="en-AU" sz="1200" b="1" baseline="0">
              <a:solidFill>
                <a:schemeClr val="dk1"/>
              </a:solidFill>
              <a:effectLst/>
              <a:latin typeface="Univers" panose="020B0503020202020204" pitchFamily="34" charset="0"/>
              <a:ea typeface="+mn-ea"/>
              <a:cs typeface="+mn-cs"/>
            </a:rPr>
            <a:t>engineering@seqwater.com.au.</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200" b="1" baseline="0">
              <a:solidFill>
                <a:schemeClr val="dk1"/>
              </a:solidFill>
              <a:effectLst/>
              <a:latin typeface="Univers" panose="020B0503020202020204" pitchFamily="34" charset="0"/>
              <a:ea typeface="+mn-ea"/>
              <a:cs typeface="+mn-cs"/>
            </a:rPr>
            <a:t>Delete Tempalte Cover Page Tab. Before submitting to engineering@seqwater.com.au.  </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200" b="1" baseline="0">
              <a:solidFill>
                <a:schemeClr val="dk1"/>
              </a:solidFill>
              <a:effectLst/>
              <a:latin typeface="Univers" panose="020B0503020202020204" pitchFamily="34" charset="0"/>
              <a:ea typeface="+mn-ea"/>
              <a:cs typeface="+mn-cs"/>
            </a:rPr>
            <a:t>Information within body of template is for example only.</a:t>
          </a:r>
          <a:endParaRPr lang="en-AU" sz="1200">
            <a:effectLst/>
            <a:latin typeface="Univers" panose="020B0503020202020204" pitchFamily="34" charset="0"/>
          </a:endParaRPr>
        </a:p>
        <a:p>
          <a:pPr marL="228600" lvl="0" indent="-228600">
            <a:buFont typeface="+mj-lt"/>
            <a:buAutoNum type="arabicPeriod"/>
          </a:pPr>
          <a:r>
            <a:rPr lang="en-AU" sz="1200" b="1" baseline="0">
              <a:latin typeface="Univers" panose="020B0503020202020204" pitchFamily="34" charset="0"/>
            </a:rPr>
            <a:t>The main cover page shall only show the revision number for "AS CONSTRUCTED", in between revisions shall have alphabetical suffix and shall be saved in the project directory.</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200" b="1" baseline="0">
              <a:solidFill>
                <a:schemeClr val="dk1"/>
              </a:solidFill>
              <a:effectLst/>
              <a:latin typeface="Univers" panose="020B0503020202020204" pitchFamily="34" charset="0"/>
              <a:ea typeface="+mn-ea"/>
              <a:cs typeface="+mn-cs"/>
            </a:rPr>
            <a:t>This text box shall be deleted when the template is populated.</a:t>
          </a:r>
          <a:endParaRPr lang="en-AU" sz="1200" b="1" baseline="0">
            <a:latin typeface="Univers" panose="020B0503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103444</xdr:colOff>
      <xdr:row>14</xdr:row>
      <xdr:rowOff>134949</xdr:rowOff>
    </xdr:from>
    <xdr:ext cx="8253863" cy="530658"/>
    <xdr:sp macro="" textlink="">
      <xdr:nvSpPr>
        <xdr:cNvPr id="2" name="Rectangle 1">
          <a:extLst>
            <a:ext uri="{FF2B5EF4-FFF2-40B4-BE49-F238E27FC236}">
              <a16:creationId xmlns:a16="http://schemas.microsoft.com/office/drawing/2014/main" id="{678FD6EF-7EA4-4776-A239-406E0A9CE807}"/>
            </a:ext>
          </a:extLst>
        </xdr:cNvPr>
        <xdr:cNvSpPr/>
      </xdr:nvSpPr>
      <xdr:spPr>
        <a:xfrm rot="19447401">
          <a:off x="2356314" y="2732375"/>
          <a:ext cx="8253863" cy="530658"/>
        </a:xfrm>
        <a:prstGeom prst="rect">
          <a:avLst/>
        </a:prstGeom>
        <a:noFill/>
      </xdr:spPr>
      <xdr:txBody>
        <a:bodyPr wrap="none" lIns="91440" tIns="45720" rIns="91440" bIns="45720">
          <a:spAutoFit/>
        </a:bodyPr>
        <a:lstStyle/>
        <a:p>
          <a:r>
            <a:rPr lang="en-US" sz="2800" b="1" cap="none" spc="0">
              <a:ln w="22225">
                <a:solidFill>
                  <a:schemeClr val="accent2"/>
                </a:solidFill>
                <a:prstDash val="solid"/>
              </a:ln>
              <a:solidFill>
                <a:schemeClr val="accent2">
                  <a:lumMod val="40000"/>
                  <a:lumOff val="60000"/>
                </a:schemeClr>
              </a:solidFill>
              <a:effectLst/>
              <a:latin typeface="+mn-lt"/>
              <a:ea typeface="+mn-ea"/>
              <a:cs typeface="+mn-cs"/>
            </a:rPr>
            <a:t>Do not print this page on final</a:t>
          </a:r>
          <a:r>
            <a:rPr lang="en-US" sz="2800" b="1" cap="none" spc="0" baseline="0">
              <a:ln w="22225">
                <a:solidFill>
                  <a:schemeClr val="accent2"/>
                </a:solidFill>
                <a:prstDash val="solid"/>
              </a:ln>
              <a:solidFill>
                <a:schemeClr val="accent2">
                  <a:lumMod val="40000"/>
                  <a:lumOff val="60000"/>
                </a:schemeClr>
              </a:solidFill>
              <a:effectLst/>
              <a:latin typeface="+mn-lt"/>
              <a:ea typeface="+mn-ea"/>
              <a:cs typeface="+mn-cs"/>
            </a:rPr>
            <a:t> signature for ES1 or ES2</a:t>
          </a:r>
          <a:endParaRPr lang="en-AU" sz="2800" b="1" cap="none" spc="0">
            <a:ln w="22225">
              <a:solidFill>
                <a:schemeClr val="accent2"/>
              </a:solidFill>
              <a:prstDash val="solid"/>
            </a:ln>
            <a:solidFill>
              <a:schemeClr val="accent2">
                <a:lumMod val="40000"/>
                <a:lumOff val="60000"/>
              </a:schemeClr>
            </a:solidFill>
            <a:effectLst/>
            <a:latin typeface="+mn-lt"/>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66675</xdr:colOff>
      <xdr:row>0</xdr:row>
      <xdr:rowOff>114300</xdr:rowOff>
    </xdr:from>
    <xdr:ext cx="2238375" cy="552450"/>
    <xdr:pic>
      <xdr:nvPicPr>
        <xdr:cNvPr id="2" name="Picture 2">
          <a:extLst>
            <a:ext uri="{FF2B5EF4-FFF2-40B4-BE49-F238E27FC236}">
              <a16:creationId xmlns:a16="http://schemas.microsoft.com/office/drawing/2014/main" id="{9990A16D-D738-494F-96F9-E613B3602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14300"/>
          <a:ext cx="2238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446485</xdr:colOff>
      <xdr:row>2</xdr:row>
      <xdr:rowOff>0</xdr:rowOff>
    </xdr:from>
    <xdr:to>
      <xdr:col>8</xdr:col>
      <xdr:colOff>214554</xdr:colOff>
      <xdr:row>2</xdr:row>
      <xdr:rowOff>0</xdr:rowOff>
    </xdr:to>
    <xdr:graphicFrame macro="">
      <xdr:nvGraphicFramePr>
        <xdr:cNvPr id="2" name="Chart 1">
          <a:extLst>
            <a:ext uri="{FF2B5EF4-FFF2-40B4-BE49-F238E27FC236}">
              <a16:creationId xmlns:a16="http://schemas.microsoft.com/office/drawing/2014/main" id="{F115D363-B3CD-4844-9F79-C15B5F40C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616226</xdr:colOff>
      <xdr:row>10</xdr:row>
      <xdr:rowOff>154781</xdr:rowOff>
    </xdr:from>
    <xdr:to>
      <xdr:col>5</xdr:col>
      <xdr:colOff>1205949</xdr:colOff>
      <xdr:row>23</xdr:row>
      <xdr:rowOff>33337</xdr:rowOff>
    </xdr:to>
    <xdr:graphicFrame macro="">
      <xdr:nvGraphicFramePr>
        <xdr:cNvPr id="3" name="Chart 2">
          <a:extLst>
            <a:ext uri="{FF2B5EF4-FFF2-40B4-BE49-F238E27FC236}">
              <a16:creationId xmlns:a16="http://schemas.microsoft.com/office/drawing/2014/main" id="{5D81D069-EB3F-9E2C-8B6C-89D8EAD28E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2981</xdr:colOff>
      <xdr:row>24</xdr:row>
      <xdr:rowOff>152400</xdr:rowOff>
    </xdr:from>
    <xdr:to>
      <xdr:col>5</xdr:col>
      <xdr:colOff>1166192</xdr:colOff>
      <xdr:row>37</xdr:row>
      <xdr:rowOff>30956</xdr:rowOff>
    </xdr:to>
    <xdr:graphicFrame macro="">
      <xdr:nvGraphicFramePr>
        <xdr:cNvPr id="4" name="Chart 3">
          <a:extLst>
            <a:ext uri="{FF2B5EF4-FFF2-40B4-BE49-F238E27FC236}">
              <a16:creationId xmlns:a16="http://schemas.microsoft.com/office/drawing/2014/main" id="{482170E5-9928-429B-AC1A-31D9F5BD25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epp.agipkco.com/SHEARWTR/MECHANIC/MAINGEN/DATASHT/DS015.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Library" Target="PRINT.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Library" Target="OLDCOD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ondc02\projects\BHP%20180279\Electrical\Load%20Schedule\BHPLoadScheduleRev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T\1882\1882-65-DSH-110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T\1882\1882-65-DSH-11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T "/>
      <sheetName val="PCKGE SCPE"/>
      <sheetName val="PCKGE NTS"/>
      <sheetName val="GT DATA SHTS"/>
      <sheetName val="INST SCHEDULE"/>
      <sheetName val="PKGINST"/>
      <sheetName val="GEAR DATA SHT"/>
      <sheetName val="OIL SYST DATA SHT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s>
    <definedNames>
      <definedName name="B_OK_Click"/>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CODE"/>
    </sheetNames>
    <definedNames>
      <definedName name="CreateRangeName"/>
      <definedName name="DropDown18_Change"/>
      <definedName name="ListBox13_Change"/>
      <definedName name="OptionButton20_Click"/>
      <definedName name="OptionButton21_Click"/>
      <definedName name="OptionButton23_Click"/>
      <definedName name="OptionButton24_Click"/>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VER_SHT"/>
      <sheetName val="NOTES"/>
      <sheetName val="Data for Access"/>
      <sheetName val="AlphaNumeric1"/>
      <sheetName val="XFRMRS"/>
      <sheetName val="910-EH-03"/>
      <sheetName val="920-EP-31"/>
      <sheetName val="920-EM-31(1)"/>
      <sheetName val="920-EM-31 (2)"/>
      <sheetName val="920-EP-32"/>
      <sheetName val="920-EM-32"/>
      <sheetName val="480-EP-31"/>
      <sheetName val="360-EM-31A"/>
      <sheetName val="360-EM-31B"/>
      <sheetName val="920-EL-31A"/>
      <sheetName val="920-EL-31B"/>
      <sheetName val="920-EL-32A"/>
      <sheetName val="920-EL-32B"/>
      <sheetName val="470-EM-31A"/>
      <sheetName val="470-EM-31B"/>
      <sheetName val="900-EK-31"/>
      <sheetName val="920-ED-32"/>
      <sheetName val="360-ED-31A"/>
      <sheetName val="360-ED-31B"/>
      <sheetName val="470-ED-31A"/>
      <sheetName val="470-ED-31B"/>
      <sheetName val="oil syst data shts"/>
    </sheetNames>
    <sheetDataSet>
      <sheetData sheetId="0">
        <row r="5">
          <cell r="A5">
            <v>0.25</v>
          </cell>
          <cell r="B5">
            <v>0.67</v>
          </cell>
          <cell r="C5">
            <v>0.59</v>
          </cell>
          <cell r="E5">
            <v>0.25</v>
          </cell>
          <cell r="F5">
            <v>0.51</v>
          </cell>
          <cell r="G5">
            <v>0.45</v>
          </cell>
        </row>
        <row r="6">
          <cell r="A6">
            <v>0.55000000000000004</v>
          </cell>
          <cell r="B6">
            <v>0.69</v>
          </cell>
          <cell r="C6">
            <v>0.53</v>
          </cell>
          <cell r="E6">
            <v>0.55000000000000004</v>
          </cell>
          <cell r="F6">
            <v>0.57999999999999996</v>
          </cell>
          <cell r="G6">
            <v>0.5</v>
          </cell>
          <cell r="J6">
            <v>0.1</v>
          </cell>
          <cell r="K6">
            <v>1</v>
          </cell>
          <cell r="L6">
            <v>1</v>
          </cell>
        </row>
        <row r="7">
          <cell r="A7">
            <v>0.75</v>
          </cell>
          <cell r="B7">
            <v>0.64</v>
          </cell>
          <cell r="C7">
            <v>0.67</v>
          </cell>
          <cell r="E7">
            <v>0.75</v>
          </cell>
          <cell r="F7">
            <v>0.62</v>
          </cell>
          <cell r="G7">
            <v>0.55000000000000004</v>
          </cell>
        </row>
        <row r="8">
          <cell r="A8">
            <v>1.1000000000000001</v>
          </cell>
          <cell r="B8">
            <v>0.73</v>
          </cell>
          <cell r="C8">
            <v>0.81</v>
          </cell>
          <cell r="E8">
            <v>1.1000000000000001</v>
          </cell>
          <cell r="F8">
            <v>0.77</v>
          </cell>
          <cell r="G8">
            <v>0.63</v>
          </cell>
        </row>
        <row r="9">
          <cell r="A9">
            <v>1.5</v>
          </cell>
          <cell r="B9">
            <v>0.73</v>
          </cell>
          <cell r="C9">
            <v>0.8</v>
          </cell>
          <cell r="E9">
            <v>1.5</v>
          </cell>
          <cell r="F9">
            <v>0.78</v>
          </cell>
          <cell r="G9">
            <v>0.63</v>
          </cell>
        </row>
        <row r="10">
          <cell r="A10">
            <v>2.2000000000000002</v>
          </cell>
          <cell r="B10">
            <v>0.79</v>
          </cell>
          <cell r="C10">
            <v>0.82</v>
          </cell>
          <cell r="E10">
            <v>2.2000000000000002</v>
          </cell>
          <cell r="F10">
            <v>0.79</v>
          </cell>
          <cell r="G10">
            <v>0.69</v>
          </cell>
          <cell r="J10">
            <v>0.1</v>
          </cell>
          <cell r="K10">
            <v>0.85</v>
          </cell>
          <cell r="L10">
            <v>0.8</v>
          </cell>
        </row>
        <row r="11">
          <cell r="A11">
            <v>3</v>
          </cell>
          <cell r="B11">
            <v>0.83</v>
          </cell>
          <cell r="C11">
            <v>0.86</v>
          </cell>
          <cell r="E11">
            <v>3</v>
          </cell>
          <cell r="F11">
            <v>0.82</v>
          </cell>
          <cell r="G11">
            <v>0.66</v>
          </cell>
        </row>
        <row r="12">
          <cell r="A12">
            <v>4</v>
          </cell>
          <cell r="B12">
            <v>0.85</v>
          </cell>
          <cell r="C12">
            <v>0.87</v>
          </cell>
          <cell r="E12">
            <v>4</v>
          </cell>
          <cell r="F12">
            <v>0.85</v>
          </cell>
          <cell r="G12">
            <v>0.74</v>
          </cell>
          <cell r="J12" t="str">
            <v>nameplateF (feeder)</v>
          </cell>
        </row>
        <row r="13">
          <cell r="A13">
            <v>5.5</v>
          </cell>
          <cell r="B13">
            <v>0.85</v>
          </cell>
          <cell r="C13">
            <v>0.86</v>
          </cell>
          <cell r="E13">
            <v>5.5</v>
          </cell>
          <cell r="F13">
            <v>0.86</v>
          </cell>
          <cell r="G13">
            <v>0.78</v>
          </cell>
          <cell r="J13">
            <v>0.1</v>
          </cell>
          <cell r="K13">
            <v>1</v>
          </cell>
          <cell r="L13">
            <v>0.9</v>
          </cell>
        </row>
        <row r="14">
          <cell r="A14">
            <v>7.5</v>
          </cell>
          <cell r="B14">
            <v>0.87</v>
          </cell>
          <cell r="C14">
            <v>0.87</v>
          </cell>
          <cell r="E14">
            <v>7.5</v>
          </cell>
          <cell r="F14">
            <v>0.87</v>
          </cell>
          <cell r="G14">
            <v>0.79</v>
          </cell>
        </row>
        <row r="15">
          <cell r="A15">
            <v>11</v>
          </cell>
          <cell r="B15">
            <v>0.87</v>
          </cell>
          <cell r="C15">
            <v>0.82</v>
          </cell>
          <cell r="E15">
            <v>11</v>
          </cell>
          <cell r="F15">
            <v>0.88</v>
          </cell>
          <cell r="G15">
            <v>0.81</v>
          </cell>
        </row>
        <row r="16">
          <cell r="A16">
            <v>15</v>
          </cell>
          <cell r="B16">
            <v>0.89</v>
          </cell>
          <cell r="C16">
            <v>0.88</v>
          </cell>
          <cell r="E16">
            <v>15</v>
          </cell>
          <cell r="F16">
            <v>0.9</v>
          </cell>
          <cell r="G16">
            <v>0.88</v>
          </cell>
        </row>
        <row r="17">
          <cell r="A17">
            <v>18.5</v>
          </cell>
          <cell r="B17">
            <v>0.9</v>
          </cell>
          <cell r="C17">
            <v>0.85</v>
          </cell>
          <cell r="E17">
            <v>18.5</v>
          </cell>
          <cell r="F17">
            <v>0.89</v>
          </cell>
          <cell r="G17">
            <v>0.85</v>
          </cell>
        </row>
        <row r="18">
          <cell r="A18">
            <v>22</v>
          </cell>
          <cell r="B18">
            <v>0.87</v>
          </cell>
          <cell r="C18">
            <v>0.91</v>
          </cell>
          <cell r="E18">
            <v>22</v>
          </cell>
          <cell r="F18">
            <v>0.9</v>
          </cell>
          <cell r="G18">
            <v>0.81</v>
          </cell>
        </row>
        <row r="19">
          <cell r="A19">
            <v>30</v>
          </cell>
          <cell r="B19">
            <v>0.89</v>
          </cell>
          <cell r="C19">
            <v>0.88</v>
          </cell>
          <cell r="E19">
            <v>30</v>
          </cell>
          <cell r="F19">
            <v>0.91</v>
          </cell>
          <cell r="G19">
            <v>0.84</v>
          </cell>
        </row>
        <row r="20">
          <cell r="A20">
            <v>37</v>
          </cell>
          <cell r="B20">
            <v>0.89</v>
          </cell>
          <cell r="C20">
            <v>0.87</v>
          </cell>
          <cell r="E20">
            <v>37</v>
          </cell>
          <cell r="F20">
            <v>0.91</v>
          </cell>
          <cell r="G20">
            <v>0.8</v>
          </cell>
        </row>
        <row r="21">
          <cell r="A21">
            <v>45</v>
          </cell>
          <cell r="B21">
            <v>0.89</v>
          </cell>
          <cell r="C21">
            <v>0.91</v>
          </cell>
          <cell r="E21">
            <v>45</v>
          </cell>
          <cell r="F21">
            <v>0.92</v>
          </cell>
          <cell r="G21">
            <v>0.81</v>
          </cell>
        </row>
        <row r="22">
          <cell r="A22">
            <v>55</v>
          </cell>
          <cell r="B22">
            <v>0.88</v>
          </cell>
          <cell r="C22">
            <v>0.86</v>
          </cell>
          <cell r="E22">
            <v>55</v>
          </cell>
          <cell r="F22">
            <v>0.92</v>
          </cell>
          <cell r="G22">
            <v>0.84</v>
          </cell>
        </row>
        <row r="23">
          <cell r="A23">
            <v>75</v>
          </cell>
          <cell r="B23">
            <v>0.89</v>
          </cell>
          <cell r="C23">
            <v>0.87</v>
          </cell>
          <cell r="E23">
            <v>75</v>
          </cell>
          <cell r="F23">
            <v>0.92</v>
          </cell>
          <cell r="G23">
            <v>0.84</v>
          </cell>
        </row>
        <row r="24">
          <cell r="A24">
            <v>90</v>
          </cell>
          <cell r="B24">
            <v>0.9</v>
          </cell>
          <cell r="C24">
            <v>0.89</v>
          </cell>
          <cell r="E24">
            <v>90</v>
          </cell>
          <cell r="F24">
            <v>0.92</v>
          </cell>
          <cell r="G24">
            <v>0.87</v>
          </cell>
        </row>
        <row r="25">
          <cell r="A25">
            <v>110</v>
          </cell>
          <cell r="B25">
            <v>0.91</v>
          </cell>
          <cell r="C25">
            <v>0.9</v>
          </cell>
          <cell r="E25">
            <v>110</v>
          </cell>
          <cell r="F25">
            <v>0.93</v>
          </cell>
          <cell r="G25">
            <v>0.87</v>
          </cell>
        </row>
        <row r="26">
          <cell r="A26">
            <v>132</v>
          </cell>
          <cell r="B26">
            <v>0.94</v>
          </cell>
          <cell r="C26">
            <v>0.9</v>
          </cell>
          <cell r="E26">
            <v>132</v>
          </cell>
          <cell r="F26">
            <v>0.93</v>
          </cell>
          <cell r="G26">
            <v>0.92</v>
          </cell>
        </row>
        <row r="27">
          <cell r="A27">
            <v>150</v>
          </cell>
          <cell r="B27">
            <v>0.94</v>
          </cell>
          <cell r="C27">
            <v>0.9</v>
          </cell>
          <cell r="E27">
            <v>150</v>
          </cell>
          <cell r="F27">
            <v>0.94</v>
          </cell>
          <cell r="G27">
            <v>0.92</v>
          </cell>
        </row>
        <row r="28">
          <cell r="A28">
            <v>160</v>
          </cell>
          <cell r="B28">
            <v>0.96</v>
          </cell>
          <cell r="C28">
            <v>0.85</v>
          </cell>
          <cell r="E28">
            <v>160</v>
          </cell>
          <cell r="F28">
            <v>0.95</v>
          </cell>
          <cell r="G28">
            <v>0.9</v>
          </cell>
        </row>
        <row r="29">
          <cell r="A29">
            <v>185</v>
          </cell>
          <cell r="B29">
            <v>0.96</v>
          </cell>
          <cell r="C29">
            <v>0.89</v>
          </cell>
          <cell r="E29">
            <v>185</v>
          </cell>
          <cell r="F29">
            <v>0.96</v>
          </cell>
          <cell r="G29">
            <v>0.89</v>
          </cell>
        </row>
        <row r="30">
          <cell r="A30">
            <v>230</v>
          </cell>
          <cell r="B30">
            <v>0.96</v>
          </cell>
          <cell r="C30">
            <v>0.91</v>
          </cell>
          <cell r="E30">
            <v>230</v>
          </cell>
          <cell r="F30">
            <v>0.96</v>
          </cell>
          <cell r="G30">
            <v>0.91</v>
          </cell>
        </row>
        <row r="31">
          <cell r="A31">
            <v>400</v>
          </cell>
          <cell r="B31">
            <v>0.96</v>
          </cell>
          <cell r="C31">
            <v>0.92</v>
          </cell>
          <cell r="E31">
            <v>400</v>
          </cell>
          <cell r="F31">
            <v>0.96</v>
          </cell>
          <cell r="G31">
            <v>0.92</v>
          </cell>
        </row>
        <row r="32">
          <cell r="A32">
            <v>500</v>
          </cell>
          <cell r="B32">
            <v>0.97</v>
          </cell>
          <cell r="C32">
            <v>0.93</v>
          </cell>
          <cell r="E32">
            <v>500</v>
          </cell>
          <cell r="F32">
            <v>0.97</v>
          </cell>
          <cell r="G32">
            <v>0.93</v>
          </cell>
        </row>
        <row r="33">
          <cell r="A33">
            <v>600</v>
          </cell>
          <cell r="B33">
            <v>0.97</v>
          </cell>
          <cell r="C33">
            <v>0.93</v>
          </cell>
          <cell r="E33">
            <v>600</v>
          </cell>
          <cell r="F33">
            <v>0.97</v>
          </cell>
          <cell r="G33">
            <v>0.93</v>
          </cell>
        </row>
        <row r="34">
          <cell r="A34">
            <v>1000</v>
          </cell>
          <cell r="B34">
            <v>0.97</v>
          </cell>
          <cell r="C34">
            <v>0.93</v>
          </cell>
          <cell r="E34">
            <v>1000</v>
          </cell>
          <cell r="F34">
            <v>0.97</v>
          </cell>
          <cell r="G34">
            <v>0.93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General"/>
    </sheetNames>
    <sheetDataSet>
      <sheetData sheetId="0">
        <row r="6">
          <cell r="E6" t="str">
            <v>1300 LEVEL MAINTENANCE SHOPS</v>
          </cell>
        </row>
        <row r="12">
          <cell r="E12" t="str">
            <v>Oyu Tolgoi LLC</v>
          </cell>
        </row>
        <row r="13">
          <cell r="E13" t="str">
            <v>Engineering Services - Project Readiness Critical Packages</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1882-PDP-301"/>
      <sheetName val="1882-PDP-303"/>
      <sheetName val="1882-PDP-305"/>
    </sheetNames>
    <sheetDataSet>
      <sheetData sheetId="0">
        <row r="6">
          <cell r="E6" t="str">
            <v>OYU TOLGOI PROJECT</v>
          </cell>
        </row>
        <row r="7">
          <cell r="E7" t="str">
            <v xml:space="preserve">1300 LEVEL MAINTENANCE SHOPS </v>
          </cell>
        </row>
        <row r="8">
          <cell r="E8" t="str">
            <v xml:space="preserve"> POWER DISTRIBUTION PANEL (PDP)</v>
          </cell>
        </row>
        <row r="9">
          <cell r="E9" t="str">
            <v xml:space="preserve">DATASHEET </v>
          </cell>
        </row>
        <row r="14">
          <cell r="E14" t="str">
            <v>Mongolia</v>
          </cell>
        </row>
        <row r="15">
          <cell r="E15" t="str">
            <v>SN1770</v>
          </cell>
        </row>
        <row r="18">
          <cell r="E18" t="str">
            <v>SN1770-1882/EE.DST/0008</v>
          </cell>
        </row>
        <row r="19">
          <cell r="E19" t="str">
            <v>1882-65-DSH-1108</v>
          </cell>
        </row>
        <row r="20">
          <cell r="E20">
            <v>0</v>
          </cell>
        </row>
      </sheetData>
      <sheetData sheetId="1" refreshError="1"/>
      <sheetData sheetId="2" refreshError="1"/>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B402B2F-21F7-4B1C-B268-D5AE78A33715}" name="Table4" displayName="Table4" ref="A3:AB38" totalsRowShown="0" headerRowDxfId="45" dataDxfId="43" headerRowBorderDxfId="44" tableBorderDxfId="42" totalsRowBorderDxfId="41">
  <autoFilter ref="A3:AB38" xr:uid="{BB402B2F-21F7-4B1C-B268-D5AE78A33715}"/>
  <tableColumns count="28">
    <tableColumn id="1" xr3:uid="{213DBB0B-8372-4B43-9B97-504D06E3F159}" name="Rev" dataDxfId="40" dataCellStyle="Normal 2"/>
    <tableColumn id="2" xr3:uid="{DAA9FBC3-4664-4828-B502-6B6795B4F6FA}" name="P&amp;ID Number" dataDxfId="39" dataCellStyle="Normal 2"/>
    <tableColumn id="3" xr3:uid="{D34A3C68-23F9-4992-B44C-CBED93896DAD}" name="Equipment Number" dataDxfId="38" dataCellStyle="Normal 2"/>
    <tableColumn id="4" xr3:uid="{177FB6DD-A4B1-4EE3-B4DB-C41699EBF993}" name="Alarm tag" dataDxfId="37" dataCellStyle="Normal 2"/>
    <tableColumn id="6" xr3:uid="{8F6E158E-D3A0-453C-8F46-6BAFC032BAB5}" name="Alarm Area" dataDxfId="36"/>
    <tableColumn id="7" xr3:uid="{714E5B1F-09E2-4CF6-970D-2317E0892B2A}" name="Alarm Description" dataDxfId="35" dataCellStyle="Normal 2"/>
    <tableColumn id="8" xr3:uid="{22BBFA18-B0B9-4C8D-81B9-5627C03D621A}" name="Consequence of Alarm if Not Actioned or Actioned Incorrectly" dataDxfId="34" dataCellStyle="Normal 2"/>
    <tableColumn id="10" xr3:uid="{90D8BB83-B0FF-4F98-85CA-2B83E412377E}" name="Health, Safety and Wellbeing" dataDxfId="33" dataCellStyle="Normal 2"/>
    <tableColumn id="11" xr3:uid="{FE0B652E-D7DC-460D-92F6-0E858A2DAF22}" name="Environment" dataDxfId="32" dataCellStyle="Normal 2"/>
    <tableColumn id="13" xr3:uid="{6241249A-4927-4570-AD52-C45CBFE0CBD9}" name="Water Security, Supply and Quality" dataDxfId="31" dataCellStyle="Normal 2"/>
    <tableColumn id="15" xr3:uid="{C448BCAF-AA12-48E9-960A-CE043EDDBBB3}" name="Technology, Information, Security and Management" dataDxfId="30" dataCellStyle="Normal 2"/>
    <tableColumn id="18" xr3:uid="{06ABAEC1-194F-4B59-89B0-BA6D014CA669}" name="Financial" dataDxfId="29" dataCellStyle="Normal 2"/>
    <tableColumn id="19" xr3:uid="{A8FF4A4F-E119-4CA3-8837-BD602BE12111}" name="Legal and Compliance" dataDxfId="28" dataCellStyle="Normal 2"/>
    <tableColumn id="21" xr3:uid="{82C68462-9C71-4198-A24C-AEA9F1CA2899}" name="Operator Response Time" dataDxfId="27" dataCellStyle="Normal 2"/>
    <tableColumn id="22" xr3:uid="{42EB7B19-B1B7-4692-8706-84C096D4323F}" name="Highest Consequence Rating" dataDxfId="26" dataCellStyle="Normal 2">
      <calculatedColumnFormula>MAX(H4:M4)</calculatedColumnFormula>
    </tableColumn>
    <tableColumn id="23" xr3:uid="{A082A167-9553-4AFC-BF8B-4E11E37BB53F}" name="Consequence" dataDxfId="25" dataCellStyle="Normal 2">
      <calculatedColumnFormula>IF(Table4[[#This Row],[Operator Response Time]]="Manual override HACCP","HACCP",VLOOKUP(O4,Instructions!$B$88:$C$93,2))</calculatedColumnFormula>
    </tableColumn>
    <tableColumn id="24" xr3:uid="{269644C1-05CD-4265-AC99-8035F4F4033E}" name="Calc" dataDxfId="24" dataCellStyle="Normal 2">
      <calculatedColumnFormula>IF($N4='Seqwater Risk Matrix'!$B$19,'Seqwater Risk Matrix'!$A$19,IF($N4='Seqwater Risk Matrix'!$B$20,'Seqwater Risk Matrix'!$A$20,IF($N4='Seqwater Risk Matrix'!$B$21,'Seqwater Risk Matrix'!$A$21,IF($N4='Seqwater Risk Matrix'!$B$22,'Seqwater Risk Matrix'!$A$22,IF($N4='Seqwater Risk Matrix'!$B$23,'Seqwater Risk Matrix'!$A$23,0)))))*Worksheet!$O4</calculatedColumnFormula>
    </tableColumn>
    <tableColumn id="25" xr3:uid="{2E3353D9-518A-4F1F-8110-F92531EA3114}" name="Alarm Priority" dataDxfId="23" dataCellStyle="Normal 2">
      <calculatedColumnFormula>IF(AND(Worksheet!$Q4&lt;='Seqwater Risk Matrix'!$F$31,Worksheet!$Q4&gt;'Seqwater Risk Matrix'!$E$32),Dashboard!$B$4,IF(AND(Worksheet!$Q4&gt;='Seqwater Risk Matrix'!$B$35,Worksheet!$Q4&lt;='Seqwater Risk Matrix'!$B$32),Dashboard!$B$7,IF(AND(Worksheet!$Q4&gt;='Seqwater Risk Matrix'!$B$31,Worksheet!$Q4&lt;='Seqwater Risk Matrix'!$D$33),Dashboard!$B$6,IF(AND(Worksheet!$Q4&gt;='Seqwater Risk Matrix'!$C$31,Worksheet!$Q4&lt;='Seqwater Risk Matrix'!$E$32),Dashboard!$B$5,Dashboard!$B$8))))</calculatedColumnFormula>
    </tableColumn>
    <tableColumn id="26" xr3:uid="{34046AFC-F554-4D98-8481-C0DEA48042DA}" name="Dial Out Assignment" dataDxfId="22" dataCellStyle="Normal 2"/>
    <tableColumn id="28" xr3:uid="{7FCFD194-BF83-4DB4-B322-07AB319D49D7}" name="Operator Action" dataDxfId="21" dataCellStyle="Normal 2"/>
    <tableColumn id="31" xr3:uid="{98CFAF5E-F06A-48A4-9E9D-4422DC68C319}" name="Engineering Units" dataDxfId="20" dataCellStyle="Normal 2"/>
    <tableColumn id="32" xr3:uid="{FAA2B665-DA5B-45B7-B823-1440EB3EC4BB}" name="Default Setpoint" dataDxfId="19" dataCellStyle="Normal 2"/>
    <tableColumn id="34" xr3:uid="{5510D427-C59B-4490-8614-AA1DB4C6F1B1}" name="Alarm On Delay" dataDxfId="18" dataCellStyle="Normal 2"/>
    <tableColumn id="35" xr3:uid="{1E9B1D67-569A-4D0D-A958-08C128A898A3}" name="Alarm Off Delay" dataDxfId="17" dataCellStyle="Normal 2"/>
    <tableColumn id="36" xr3:uid="{E826A490-CF73-41AC-BCFE-FC1AC03AFBD1}" name="Dead band" dataDxfId="16" dataCellStyle="Normal 2"/>
    <tableColumn id="37" xr3:uid="{E418F224-CECD-4EBC-907B-0F6186FC9F55}" name="Alarm Hold Time" dataDxfId="15" dataCellStyle="Normal 2"/>
    <tableColumn id="38" xr3:uid="{A347BBD6-493A-4B8E-8F98-A20BEE48C289}" name="Alarm Masking" dataDxfId="14" dataCellStyle="Normal 2"/>
    <tableColumn id="41" xr3:uid="{45FD1191-A2F7-450E-AD55-9B3D2F1240CE}" name="Notes" dataDxfId="13" dataCellStyle="Normal 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D3636-D669-4A68-BB12-5AA1BAC8D5E5}">
  <sheetPr codeName="Sheet2">
    <pageSetUpPr fitToPage="1"/>
  </sheetPr>
  <dimension ref="A4:I26"/>
  <sheetViews>
    <sheetView zoomScale="115" zoomScaleNormal="115" workbookViewId="0">
      <selection activeCell="B9" sqref="B9:D9"/>
    </sheetView>
  </sheetViews>
  <sheetFormatPr defaultRowHeight="13" x14ac:dyDescent="0.35"/>
  <cols>
    <col min="1" max="1" width="3.453125" style="1" customWidth="1"/>
    <col min="2" max="2" width="6.54296875" style="1" customWidth="1"/>
    <col min="3" max="3" width="37.54296875" style="1" customWidth="1"/>
    <col min="4" max="4" width="19.453125" style="1" customWidth="1"/>
    <col min="5" max="5" width="18.54296875" style="1" customWidth="1"/>
    <col min="6" max="6" width="13" style="1" customWidth="1"/>
    <col min="7" max="7" width="15.1796875" style="1" customWidth="1"/>
    <col min="8" max="8" width="13.54296875" style="1" customWidth="1"/>
    <col min="9" max="9" width="11.54296875" style="1" customWidth="1"/>
    <col min="10" max="257" width="9.453125" style="1"/>
    <col min="258" max="258" width="6.54296875" style="1" customWidth="1"/>
    <col min="259" max="259" width="13.54296875" style="1" customWidth="1"/>
    <col min="260" max="260" width="20.54296875" style="1" customWidth="1"/>
    <col min="261" max="261" width="9.453125" style="1"/>
    <col min="262" max="262" width="8.54296875" style="1" customWidth="1"/>
    <col min="263" max="265" width="11.54296875" style="1" customWidth="1"/>
    <col min="266" max="513" width="9.453125" style="1"/>
    <col min="514" max="514" width="6.54296875" style="1" customWidth="1"/>
    <col min="515" max="515" width="13.54296875" style="1" customWidth="1"/>
    <col min="516" max="516" width="20.54296875" style="1" customWidth="1"/>
    <col min="517" max="517" width="9.453125" style="1"/>
    <col min="518" max="518" width="8.54296875" style="1" customWidth="1"/>
    <col min="519" max="521" width="11.54296875" style="1" customWidth="1"/>
    <col min="522" max="769" width="9.453125" style="1"/>
    <col min="770" max="770" width="6.54296875" style="1" customWidth="1"/>
    <col min="771" max="771" width="13.54296875" style="1" customWidth="1"/>
    <col min="772" max="772" width="20.54296875" style="1" customWidth="1"/>
    <col min="773" max="773" width="9.453125" style="1"/>
    <col min="774" max="774" width="8.54296875" style="1" customWidth="1"/>
    <col min="775" max="777" width="11.54296875" style="1" customWidth="1"/>
    <col min="778" max="1025" width="9.453125" style="1"/>
    <col min="1026" max="1026" width="6.54296875" style="1" customWidth="1"/>
    <col min="1027" max="1027" width="13.54296875" style="1" customWidth="1"/>
    <col min="1028" max="1028" width="20.54296875" style="1" customWidth="1"/>
    <col min="1029" max="1029" width="9.453125" style="1"/>
    <col min="1030" max="1030" width="8.54296875" style="1" customWidth="1"/>
    <col min="1031" max="1033" width="11.54296875" style="1" customWidth="1"/>
    <col min="1034" max="1281" width="9.453125" style="1"/>
    <col min="1282" max="1282" width="6.54296875" style="1" customWidth="1"/>
    <col min="1283" max="1283" width="13.54296875" style="1" customWidth="1"/>
    <col min="1284" max="1284" width="20.54296875" style="1" customWidth="1"/>
    <col min="1285" max="1285" width="9.453125" style="1"/>
    <col min="1286" max="1286" width="8.54296875" style="1" customWidth="1"/>
    <col min="1287" max="1289" width="11.54296875" style="1" customWidth="1"/>
    <col min="1290" max="1537" width="9.453125" style="1"/>
    <col min="1538" max="1538" width="6.54296875" style="1" customWidth="1"/>
    <col min="1539" max="1539" width="13.54296875" style="1" customWidth="1"/>
    <col min="1540" max="1540" width="20.54296875" style="1" customWidth="1"/>
    <col min="1541" max="1541" width="9.453125" style="1"/>
    <col min="1542" max="1542" width="8.54296875" style="1" customWidth="1"/>
    <col min="1543" max="1545" width="11.54296875" style="1" customWidth="1"/>
    <col min="1546" max="1793" width="9.453125" style="1"/>
    <col min="1794" max="1794" width="6.54296875" style="1" customWidth="1"/>
    <col min="1795" max="1795" width="13.54296875" style="1" customWidth="1"/>
    <col min="1796" max="1796" width="20.54296875" style="1" customWidth="1"/>
    <col min="1797" max="1797" width="9.453125" style="1"/>
    <col min="1798" max="1798" width="8.54296875" style="1" customWidth="1"/>
    <col min="1799" max="1801" width="11.54296875" style="1" customWidth="1"/>
    <col min="1802" max="2049" width="9.453125" style="1"/>
    <col min="2050" max="2050" width="6.54296875" style="1" customWidth="1"/>
    <col min="2051" max="2051" width="13.54296875" style="1" customWidth="1"/>
    <col min="2052" max="2052" width="20.54296875" style="1" customWidth="1"/>
    <col min="2053" max="2053" width="9.453125" style="1"/>
    <col min="2054" max="2054" width="8.54296875" style="1" customWidth="1"/>
    <col min="2055" max="2057" width="11.54296875" style="1" customWidth="1"/>
    <col min="2058" max="2305" width="9.453125" style="1"/>
    <col min="2306" max="2306" width="6.54296875" style="1" customWidth="1"/>
    <col min="2307" max="2307" width="13.54296875" style="1" customWidth="1"/>
    <col min="2308" max="2308" width="20.54296875" style="1" customWidth="1"/>
    <col min="2309" max="2309" width="9.453125" style="1"/>
    <col min="2310" max="2310" width="8.54296875" style="1" customWidth="1"/>
    <col min="2311" max="2313" width="11.54296875" style="1" customWidth="1"/>
    <col min="2314" max="2561" width="9.453125" style="1"/>
    <col min="2562" max="2562" width="6.54296875" style="1" customWidth="1"/>
    <col min="2563" max="2563" width="13.54296875" style="1" customWidth="1"/>
    <col min="2564" max="2564" width="20.54296875" style="1" customWidth="1"/>
    <col min="2565" max="2565" width="9.453125" style="1"/>
    <col min="2566" max="2566" width="8.54296875" style="1" customWidth="1"/>
    <col min="2567" max="2569" width="11.54296875" style="1" customWidth="1"/>
    <col min="2570" max="2817" width="9.453125" style="1"/>
    <col min="2818" max="2818" width="6.54296875" style="1" customWidth="1"/>
    <col min="2819" max="2819" width="13.54296875" style="1" customWidth="1"/>
    <col min="2820" max="2820" width="20.54296875" style="1" customWidth="1"/>
    <col min="2821" max="2821" width="9.453125" style="1"/>
    <col min="2822" max="2822" width="8.54296875" style="1" customWidth="1"/>
    <col min="2823" max="2825" width="11.54296875" style="1" customWidth="1"/>
    <col min="2826" max="3073" width="9.453125" style="1"/>
    <col min="3074" max="3074" width="6.54296875" style="1" customWidth="1"/>
    <col min="3075" max="3075" width="13.54296875" style="1" customWidth="1"/>
    <col min="3076" max="3076" width="20.54296875" style="1" customWidth="1"/>
    <col min="3077" max="3077" width="9.453125" style="1"/>
    <col min="3078" max="3078" width="8.54296875" style="1" customWidth="1"/>
    <col min="3079" max="3081" width="11.54296875" style="1" customWidth="1"/>
    <col min="3082" max="3329" width="9.453125" style="1"/>
    <col min="3330" max="3330" width="6.54296875" style="1" customWidth="1"/>
    <col min="3331" max="3331" width="13.54296875" style="1" customWidth="1"/>
    <col min="3332" max="3332" width="20.54296875" style="1" customWidth="1"/>
    <col min="3333" max="3333" width="9.453125" style="1"/>
    <col min="3334" max="3334" width="8.54296875" style="1" customWidth="1"/>
    <col min="3335" max="3337" width="11.54296875" style="1" customWidth="1"/>
    <col min="3338" max="3585" width="9.453125" style="1"/>
    <col min="3586" max="3586" width="6.54296875" style="1" customWidth="1"/>
    <col min="3587" max="3587" width="13.54296875" style="1" customWidth="1"/>
    <col min="3588" max="3588" width="20.54296875" style="1" customWidth="1"/>
    <col min="3589" max="3589" width="9.453125" style="1"/>
    <col min="3590" max="3590" width="8.54296875" style="1" customWidth="1"/>
    <col min="3591" max="3593" width="11.54296875" style="1" customWidth="1"/>
    <col min="3594" max="3841" width="9.453125" style="1"/>
    <col min="3842" max="3842" width="6.54296875" style="1" customWidth="1"/>
    <col min="3843" max="3843" width="13.54296875" style="1" customWidth="1"/>
    <col min="3844" max="3844" width="20.54296875" style="1" customWidth="1"/>
    <col min="3845" max="3845" width="9.453125" style="1"/>
    <col min="3846" max="3846" width="8.54296875" style="1" customWidth="1"/>
    <col min="3847" max="3849" width="11.54296875" style="1" customWidth="1"/>
    <col min="3850" max="4097" width="9.453125" style="1"/>
    <col min="4098" max="4098" width="6.54296875" style="1" customWidth="1"/>
    <col min="4099" max="4099" width="13.54296875" style="1" customWidth="1"/>
    <col min="4100" max="4100" width="20.54296875" style="1" customWidth="1"/>
    <col min="4101" max="4101" width="9.453125" style="1"/>
    <col min="4102" max="4102" width="8.54296875" style="1" customWidth="1"/>
    <col min="4103" max="4105" width="11.54296875" style="1" customWidth="1"/>
    <col min="4106" max="4353" width="9.453125" style="1"/>
    <col min="4354" max="4354" width="6.54296875" style="1" customWidth="1"/>
    <col min="4355" max="4355" width="13.54296875" style="1" customWidth="1"/>
    <col min="4356" max="4356" width="20.54296875" style="1" customWidth="1"/>
    <col min="4357" max="4357" width="9.453125" style="1"/>
    <col min="4358" max="4358" width="8.54296875" style="1" customWidth="1"/>
    <col min="4359" max="4361" width="11.54296875" style="1" customWidth="1"/>
    <col min="4362" max="4609" width="9.453125" style="1"/>
    <col min="4610" max="4610" width="6.54296875" style="1" customWidth="1"/>
    <col min="4611" max="4611" width="13.54296875" style="1" customWidth="1"/>
    <col min="4612" max="4612" width="20.54296875" style="1" customWidth="1"/>
    <col min="4613" max="4613" width="9.453125" style="1"/>
    <col min="4614" max="4614" width="8.54296875" style="1" customWidth="1"/>
    <col min="4615" max="4617" width="11.54296875" style="1" customWidth="1"/>
    <col min="4618" max="4865" width="9.453125" style="1"/>
    <col min="4866" max="4866" width="6.54296875" style="1" customWidth="1"/>
    <col min="4867" max="4867" width="13.54296875" style="1" customWidth="1"/>
    <col min="4868" max="4868" width="20.54296875" style="1" customWidth="1"/>
    <col min="4869" max="4869" width="9.453125" style="1"/>
    <col min="4870" max="4870" width="8.54296875" style="1" customWidth="1"/>
    <col min="4871" max="4873" width="11.54296875" style="1" customWidth="1"/>
    <col min="4874" max="5121" width="9.453125" style="1"/>
    <col min="5122" max="5122" width="6.54296875" style="1" customWidth="1"/>
    <col min="5123" max="5123" width="13.54296875" style="1" customWidth="1"/>
    <col min="5124" max="5124" width="20.54296875" style="1" customWidth="1"/>
    <col min="5125" max="5125" width="9.453125" style="1"/>
    <col min="5126" max="5126" width="8.54296875" style="1" customWidth="1"/>
    <col min="5127" max="5129" width="11.54296875" style="1" customWidth="1"/>
    <col min="5130" max="5377" width="9.453125" style="1"/>
    <col min="5378" max="5378" width="6.54296875" style="1" customWidth="1"/>
    <col min="5379" max="5379" width="13.54296875" style="1" customWidth="1"/>
    <col min="5380" max="5380" width="20.54296875" style="1" customWidth="1"/>
    <col min="5381" max="5381" width="9.453125" style="1"/>
    <col min="5382" max="5382" width="8.54296875" style="1" customWidth="1"/>
    <col min="5383" max="5385" width="11.54296875" style="1" customWidth="1"/>
    <col min="5386" max="5633" width="9.453125" style="1"/>
    <col min="5634" max="5634" width="6.54296875" style="1" customWidth="1"/>
    <col min="5635" max="5635" width="13.54296875" style="1" customWidth="1"/>
    <col min="5636" max="5636" width="20.54296875" style="1" customWidth="1"/>
    <col min="5637" max="5637" width="9.453125" style="1"/>
    <col min="5638" max="5638" width="8.54296875" style="1" customWidth="1"/>
    <col min="5639" max="5641" width="11.54296875" style="1" customWidth="1"/>
    <col min="5642" max="5889" width="9.453125" style="1"/>
    <col min="5890" max="5890" width="6.54296875" style="1" customWidth="1"/>
    <col min="5891" max="5891" width="13.54296875" style="1" customWidth="1"/>
    <col min="5892" max="5892" width="20.54296875" style="1" customWidth="1"/>
    <col min="5893" max="5893" width="9.453125" style="1"/>
    <col min="5894" max="5894" width="8.54296875" style="1" customWidth="1"/>
    <col min="5895" max="5897" width="11.54296875" style="1" customWidth="1"/>
    <col min="5898" max="6145" width="9.453125" style="1"/>
    <col min="6146" max="6146" width="6.54296875" style="1" customWidth="1"/>
    <col min="6147" max="6147" width="13.54296875" style="1" customWidth="1"/>
    <col min="6148" max="6148" width="20.54296875" style="1" customWidth="1"/>
    <col min="6149" max="6149" width="9.453125" style="1"/>
    <col min="6150" max="6150" width="8.54296875" style="1" customWidth="1"/>
    <col min="6151" max="6153" width="11.54296875" style="1" customWidth="1"/>
    <col min="6154" max="6401" width="9.453125" style="1"/>
    <col min="6402" max="6402" width="6.54296875" style="1" customWidth="1"/>
    <col min="6403" max="6403" width="13.54296875" style="1" customWidth="1"/>
    <col min="6404" max="6404" width="20.54296875" style="1" customWidth="1"/>
    <col min="6405" max="6405" width="9.453125" style="1"/>
    <col min="6406" max="6406" width="8.54296875" style="1" customWidth="1"/>
    <col min="6407" max="6409" width="11.54296875" style="1" customWidth="1"/>
    <col min="6410" max="6657" width="9.453125" style="1"/>
    <col min="6658" max="6658" width="6.54296875" style="1" customWidth="1"/>
    <col min="6659" max="6659" width="13.54296875" style="1" customWidth="1"/>
    <col min="6660" max="6660" width="20.54296875" style="1" customWidth="1"/>
    <col min="6661" max="6661" width="9.453125" style="1"/>
    <col min="6662" max="6662" width="8.54296875" style="1" customWidth="1"/>
    <col min="6663" max="6665" width="11.54296875" style="1" customWidth="1"/>
    <col min="6666" max="6913" width="9.453125" style="1"/>
    <col min="6914" max="6914" width="6.54296875" style="1" customWidth="1"/>
    <col min="6915" max="6915" width="13.54296875" style="1" customWidth="1"/>
    <col min="6916" max="6916" width="20.54296875" style="1" customWidth="1"/>
    <col min="6917" max="6917" width="9.453125" style="1"/>
    <col min="6918" max="6918" width="8.54296875" style="1" customWidth="1"/>
    <col min="6919" max="6921" width="11.54296875" style="1" customWidth="1"/>
    <col min="6922" max="7169" width="9.453125" style="1"/>
    <col min="7170" max="7170" width="6.54296875" style="1" customWidth="1"/>
    <col min="7171" max="7171" width="13.54296875" style="1" customWidth="1"/>
    <col min="7172" max="7172" width="20.54296875" style="1" customWidth="1"/>
    <col min="7173" max="7173" width="9.453125" style="1"/>
    <col min="7174" max="7174" width="8.54296875" style="1" customWidth="1"/>
    <col min="7175" max="7177" width="11.54296875" style="1" customWidth="1"/>
    <col min="7178" max="7425" width="9.453125" style="1"/>
    <col min="7426" max="7426" width="6.54296875" style="1" customWidth="1"/>
    <col min="7427" max="7427" width="13.54296875" style="1" customWidth="1"/>
    <col min="7428" max="7428" width="20.54296875" style="1" customWidth="1"/>
    <col min="7429" max="7429" width="9.453125" style="1"/>
    <col min="7430" max="7430" width="8.54296875" style="1" customWidth="1"/>
    <col min="7431" max="7433" width="11.54296875" style="1" customWidth="1"/>
    <col min="7434" max="7681" width="9.453125" style="1"/>
    <col min="7682" max="7682" width="6.54296875" style="1" customWidth="1"/>
    <col min="7683" max="7683" width="13.54296875" style="1" customWidth="1"/>
    <col min="7684" max="7684" width="20.54296875" style="1" customWidth="1"/>
    <col min="7685" max="7685" width="9.453125" style="1"/>
    <col min="7686" max="7686" width="8.54296875" style="1" customWidth="1"/>
    <col min="7687" max="7689" width="11.54296875" style="1" customWidth="1"/>
    <col min="7690" max="7937" width="9.453125" style="1"/>
    <col min="7938" max="7938" width="6.54296875" style="1" customWidth="1"/>
    <col min="7939" max="7939" width="13.54296875" style="1" customWidth="1"/>
    <col min="7940" max="7940" width="20.54296875" style="1" customWidth="1"/>
    <col min="7941" max="7941" width="9.453125" style="1"/>
    <col min="7942" max="7942" width="8.54296875" style="1" customWidth="1"/>
    <col min="7943" max="7945" width="11.54296875" style="1" customWidth="1"/>
    <col min="7946" max="8193" width="9.453125" style="1"/>
    <col min="8194" max="8194" width="6.54296875" style="1" customWidth="1"/>
    <col min="8195" max="8195" width="13.54296875" style="1" customWidth="1"/>
    <col min="8196" max="8196" width="20.54296875" style="1" customWidth="1"/>
    <col min="8197" max="8197" width="9.453125" style="1"/>
    <col min="8198" max="8198" width="8.54296875" style="1" customWidth="1"/>
    <col min="8199" max="8201" width="11.54296875" style="1" customWidth="1"/>
    <col min="8202" max="8449" width="9.453125" style="1"/>
    <col min="8450" max="8450" width="6.54296875" style="1" customWidth="1"/>
    <col min="8451" max="8451" width="13.54296875" style="1" customWidth="1"/>
    <col min="8452" max="8452" width="20.54296875" style="1" customWidth="1"/>
    <col min="8453" max="8453" width="9.453125" style="1"/>
    <col min="8454" max="8454" width="8.54296875" style="1" customWidth="1"/>
    <col min="8455" max="8457" width="11.54296875" style="1" customWidth="1"/>
    <col min="8458" max="8705" width="9.453125" style="1"/>
    <col min="8706" max="8706" width="6.54296875" style="1" customWidth="1"/>
    <col min="8707" max="8707" width="13.54296875" style="1" customWidth="1"/>
    <col min="8708" max="8708" width="20.54296875" style="1" customWidth="1"/>
    <col min="8709" max="8709" width="9.453125" style="1"/>
    <col min="8710" max="8710" width="8.54296875" style="1" customWidth="1"/>
    <col min="8711" max="8713" width="11.54296875" style="1" customWidth="1"/>
    <col min="8714" max="8961" width="9.453125" style="1"/>
    <col min="8962" max="8962" width="6.54296875" style="1" customWidth="1"/>
    <col min="8963" max="8963" width="13.54296875" style="1" customWidth="1"/>
    <col min="8964" max="8964" width="20.54296875" style="1" customWidth="1"/>
    <col min="8965" max="8965" width="9.453125" style="1"/>
    <col min="8966" max="8966" width="8.54296875" style="1" customWidth="1"/>
    <col min="8967" max="8969" width="11.54296875" style="1" customWidth="1"/>
    <col min="8970" max="9217" width="9.453125" style="1"/>
    <col min="9218" max="9218" width="6.54296875" style="1" customWidth="1"/>
    <col min="9219" max="9219" width="13.54296875" style="1" customWidth="1"/>
    <col min="9220" max="9220" width="20.54296875" style="1" customWidth="1"/>
    <col min="9221" max="9221" width="9.453125" style="1"/>
    <col min="9222" max="9222" width="8.54296875" style="1" customWidth="1"/>
    <col min="9223" max="9225" width="11.54296875" style="1" customWidth="1"/>
    <col min="9226" max="9473" width="9.453125" style="1"/>
    <col min="9474" max="9474" width="6.54296875" style="1" customWidth="1"/>
    <col min="9475" max="9475" width="13.54296875" style="1" customWidth="1"/>
    <col min="9476" max="9476" width="20.54296875" style="1" customWidth="1"/>
    <col min="9477" max="9477" width="9.453125" style="1"/>
    <col min="9478" max="9478" width="8.54296875" style="1" customWidth="1"/>
    <col min="9479" max="9481" width="11.54296875" style="1" customWidth="1"/>
    <col min="9482" max="9729" width="9.453125" style="1"/>
    <col min="9730" max="9730" width="6.54296875" style="1" customWidth="1"/>
    <col min="9731" max="9731" width="13.54296875" style="1" customWidth="1"/>
    <col min="9732" max="9732" width="20.54296875" style="1" customWidth="1"/>
    <col min="9733" max="9733" width="9.453125" style="1"/>
    <col min="9734" max="9734" width="8.54296875" style="1" customWidth="1"/>
    <col min="9735" max="9737" width="11.54296875" style="1" customWidth="1"/>
    <col min="9738" max="9985" width="9.453125" style="1"/>
    <col min="9986" max="9986" width="6.54296875" style="1" customWidth="1"/>
    <col min="9987" max="9987" width="13.54296875" style="1" customWidth="1"/>
    <col min="9988" max="9988" width="20.54296875" style="1" customWidth="1"/>
    <col min="9989" max="9989" width="9.453125" style="1"/>
    <col min="9990" max="9990" width="8.54296875" style="1" customWidth="1"/>
    <col min="9991" max="9993" width="11.54296875" style="1" customWidth="1"/>
    <col min="9994" max="10241" width="9.453125" style="1"/>
    <col min="10242" max="10242" width="6.54296875" style="1" customWidth="1"/>
    <col min="10243" max="10243" width="13.54296875" style="1" customWidth="1"/>
    <col min="10244" max="10244" width="20.54296875" style="1" customWidth="1"/>
    <col min="10245" max="10245" width="9.453125" style="1"/>
    <col min="10246" max="10246" width="8.54296875" style="1" customWidth="1"/>
    <col min="10247" max="10249" width="11.54296875" style="1" customWidth="1"/>
    <col min="10250" max="10497" width="9.453125" style="1"/>
    <col min="10498" max="10498" width="6.54296875" style="1" customWidth="1"/>
    <col min="10499" max="10499" width="13.54296875" style="1" customWidth="1"/>
    <col min="10500" max="10500" width="20.54296875" style="1" customWidth="1"/>
    <col min="10501" max="10501" width="9.453125" style="1"/>
    <col min="10502" max="10502" width="8.54296875" style="1" customWidth="1"/>
    <col min="10503" max="10505" width="11.54296875" style="1" customWidth="1"/>
    <col min="10506" max="10753" width="9.453125" style="1"/>
    <col min="10754" max="10754" width="6.54296875" style="1" customWidth="1"/>
    <col min="10755" max="10755" width="13.54296875" style="1" customWidth="1"/>
    <col min="10756" max="10756" width="20.54296875" style="1" customWidth="1"/>
    <col min="10757" max="10757" width="9.453125" style="1"/>
    <col min="10758" max="10758" width="8.54296875" style="1" customWidth="1"/>
    <col min="10759" max="10761" width="11.54296875" style="1" customWidth="1"/>
    <col min="10762" max="11009" width="9.453125" style="1"/>
    <col min="11010" max="11010" width="6.54296875" style="1" customWidth="1"/>
    <col min="11011" max="11011" width="13.54296875" style="1" customWidth="1"/>
    <col min="11012" max="11012" width="20.54296875" style="1" customWidth="1"/>
    <col min="11013" max="11013" width="9.453125" style="1"/>
    <col min="11014" max="11014" width="8.54296875" style="1" customWidth="1"/>
    <col min="11015" max="11017" width="11.54296875" style="1" customWidth="1"/>
    <col min="11018" max="11265" width="9.453125" style="1"/>
    <col min="11266" max="11266" width="6.54296875" style="1" customWidth="1"/>
    <col min="11267" max="11267" width="13.54296875" style="1" customWidth="1"/>
    <col min="11268" max="11268" width="20.54296875" style="1" customWidth="1"/>
    <col min="11269" max="11269" width="9.453125" style="1"/>
    <col min="11270" max="11270" width="8.54296875" style="1" customWidth="1"/>
    <col min="11271" max="11273" width="11.54296875" style="1" customWidth="1"/>
    <col min="11274" max="11521" width="9.453125" style="1"/>
    <col min="11522" max="11522" width="6.54296875" style="1" customWidth="1"/>
    <col min="11523" max="11523" width="13.54296875" style="1" customWidth="1"/>
    <col min="11524" max="11524" width="20.54296875" style="1" customWidth="1"/>
    <col min="11525" max="11525" width="9.453125" style="1"/>
    <col min="11526" max="11526" width="8.54296875" style="1" customWidth="1"/>
    <col min="11527" max="11529" width="11.54296875" style="1" customWidth="1"/>
    <col min="11530" max="11777" width="9.453125" style="1"/>
    <col min="11778" max="11778" width="6.54296875" style="1" customWidth="1"/>
    <col min="11779" max="11779" width="13.54296875" style="1" customWidth="1"/>
    <col min="11780" max="11780" width="20.54296875" style="1" customWidth="1"/>
    <col min="11781" max="11781" width="9.453125" style="1"/>
    <col min="11782" max="11782" width="8.54296875" style="1" customWidth="1"/>
    <col min="11783" max="11785" width="11.54296875" style="1" customWidth="1"/>
    <col min="11786" max="12033" width="9.453125" style="1"/>
    <col min="12034" max="12034" width="6.54296875" style="1" customWidth="1"/>
    <col min="12035" max="12035" width="13.54296875" style="1" customWidth="1"/>
    <col min="12036" max="12036" width="20.54296875" style="1" customWidth="1"/>
    <col min="12037" max="12037" width="9.453125" style="1"/>
    <col min="12038" max="12038" width="8.54296875" style="1" customWidth="1"/>
    <col min="12039" max="12041" width="11.54296875" style="1" customWidth="1"/>
    <col min="12042" max="12289" width="9.453125" style="1"/>
    <col min="12290" max="12290" width="6.54296875" style="1" customWidth="1"/>
    <col min="12291" max="12291" width="13.54296875" style="1" customWidth="1"/>
    <col min="12292" max="12292" width="20.54296875" style="1" customWidth="1"/>
    <col min="12293" max="12293" width="9.453125" style="1"/>
    <col min="12294" max="12294" width="8.54296875" style="1" customWidth="1"/>
    <col min="12295" max="12297" width="11.54296875" style="1" customWidth="1"/>
    <col min="12298" max="12545" width="9.453125" style="1"/>
    <col min="12546" max="12546" width="6.54296875" style="1" customWidth="1"/>
    <col min="12547" max="12547" width="13.54296875" style="1" customWidth="1"/>
    <col min="12548" max="12548" width="20.54296875" style="1" customWidth="1"/>
    <col min="12549" max="12549" width="9.453125" style="1"/>
    <col min="12550" max="12550" width="8.54296875" style="1" customWidth="1"/>
    <col min="12551" max="12553" width="11.54296875" style="1" customWidth="1"/>
    <col min="12554" max="12801" width="9.453125" style="1"/>
    <col min="12802" max="12802" width="6.54296875" style="1" customWidth="1"/>
    <col min="12803" max="12803" width="13.54296875" style="1" customWidth="1"/>
    <col min="12804" max="12804" width="20.54296875" style="1" customWidth="1"/>
    <col min="12805" max="12805" width="9.453125" style="1"/>
    <col min="12806" max="12806" width="8.54296875" style="1" customWidth="1"/>
    <col min="12807" max="12809" width="11.54296875" style="1" customWidth="1"/>
    <col min="12810" max="13057" width="9.453125" style="1"/>
    <col min="13058" max="13058" width="6.54296875" style="1" customWidth="1"/>
    <col min="13059" max="13059" width="13.54296875" style="1" customWidth="1"/>
    <col min="13060" max="13060" width="20.54296875" style="1" customWidth="1"/>
    <col min="13061" max="13061" width="9.453125" style="1"/>
    <col min="13062" max="13062" width="8.54296875" style="1" customWidth="1"/>
    <col min="13063" max="13065" width="11.54296875" style="1" customWidth="1"/>
    <col min="13066" max="13313" width="9.453125" style="1"/>
    <col min="13314" max="13314" width="6.54296875" style="1" customWidth="1"/>
    <col min="13315" max="13315" width="13.54296875" style="1" customWidth="1"/>
    <col min="13316" max="13316" width="20.54296875" style="1" customWidth="1"/>
    <col min="13317" max="13317" width="9.453125" style="1"/>
    <col min="13318" max="13318" width="8.54296875" style="1" customWidth="1"/>
    <col min="13319" max="13321" width="11.54296875" style="1" customWidth="1"/>
    <col min="13322" max="13569" width="9.453125" style="1"/>
    <col min="13570" max="13570" width="6.54296875" style="1" customWidth="1"/>
    <col min="13571" max="13571" width="13.54296875" style="1" customWidth="1"/>
    <col min="13572" max="13572" width="20.54296875" style="1" customWidth="1"/>
    <col min="13573" max="13573" width="9.453125" style="1"/>
    <col min="13574" max="13574" width="8.54296875" style="1" customWidth="1"/>
    <col min="13575" max="13577" width="11.54296875" style="1" customWidth="1"/>
    <col min="13578" max="13825" width="9.453125" style="1"/>
    <col min="13826" max="13826" width="6.54296875" style="1" customWidth="1"/>
    <col min="13827" max="13827" width="13.54296875" style="1" customWidth="1"/>
    <col min="13828" max="13828" width="20.54296875" style="1" customWidth="1"/>
    <col min="13829" max="13829" width="9.453125" style="1"/>
    <col min="13830" max="13830" width="8.54296875" style="1" customWidth="1"/>
    <col min="13831" max="13833" width="11.54296875" style="1" customWidth="1"/>
    <col min="13834" max="14081" width="9.453125" style="1"/>
    <col min="14082" max="14082" width="6.54296875" style="1" customWidth="1"/>
    <col min="14083" max="14083" width="13.54296875" style="1" customWidth="1"/>
    <col min="14084" max="14084" width="20.54296875" style="1" customWidth="1"/>
    <col min="14085" max="14085" width="9.453125" style="1"/>
    <col min="14086" max="14086" width="8.54296875" style="1" customWidth="1"/>
    <col min="14087" max="14089" width="11.54296875" style="1" customWidth="1"/>
    <col min="14090" max="14337" width="9.453125" style="1"/>
    <col min="14338" max="14338" width="6.54296875" style="1" customWidth="1"/>
    <col min="14339" max="14339" width="13.54296875" style="1" customWidth="1"/>
    <col min="14340" max="14340" width="20.54296875" style="1" customWidth="1"/>
    <col min="14341" max="14341" width="9.453125" style="1"/>
    <col min="14342" max="14342" width="8.54296875" style="1" customWidth="1"/>
    <col min="14343" max="14345" width="11.54296875" style="1" customWidth="1"/>
    <col min="14346" max="14593" width="9.453125" style="1"/>
    <col min="14594" max="14594" width="6.54296875" style="1" customWidth="1"/>
    <col min="14595" max="14595" width="13.54296875" style="1" customWidth="1"/>
    <col min="14596" max="14596" width="20.54296875" style="1" customWidth="1"/>
    <col min="14597" max="14597" width="9.453125" style="1"/>
    <col min="14598" max="14598" width="8.54296875" style="1" customWidth="1"/>
    <col min="14599" max="14601" width="11.54296875" style="1" customWidth="1"/>
    <col min="14602" max="14849" width="9.453125" style="1"/>
    <col min="14850" max="14850" width="6.54296875" style="1" customWidth="1"/>
    <col min="14851" max="14851" width="13.54296875" style="1" customWidth="1"/>
    <col min="14852" max="14852" width="20.54296875" style="1" customWidth="1"/>
    <col min="14853" max="14853" width="9.453125" style="1"/>
    <col min="14854" max="14854" width="8.54296875" style="1" customWidth="1"/>
    <col min="14855" max="14857" width="11.54296875" style="1" customWidth="1"/>
    <col min="14858" max="15105" width="9.453125" style="1"/>
    <col min="15106" max="15106" width="6.54296875" style="1" customWidth="1"/>
    <col min="15107" max="15107" width="13.54296875" style="1" customWidth="1"/>
    <col min="15108" max="15108" width="20.54296875" style="1" customWidth="1"/>
    <col min="15109" max="15109" width="9.453125" style="1"/>
    <col min="15110" max="15110" width="8.54296875" style="1" customWidth="1"/>
    <col min="15111" max="15113" width="11.54296875" style="1" customWidth="1"/>
    <col min="15114" max="15361" width="9.453125" style="1"/>
    <col min="15362" max="15362" width="6.54296875" style="1" customWidth="1"/>
    <col min="15363" max="15363" width="13.54296875" style="1" customWidth="1"/>
    <col min="15364" max="15364" width="20.54296875" style="1" customWidth="1"/>
    <col min="15365" max="15365" width="9.453125" style="1"/>
    <col min="15366" max="15366" width="8.54296875" style="1" customWidth="1"/>
    <col min="15367" max="15369" width="11.54296875" style="1" customWidth="1"/>
    <col min="15370" max="15617" width="9.453125" style="1"/>
    <col min="15618" max="15618" width="6.54296875" style="1" customWidth="1"/>
    <col min="15619" max="15619" width="13.54296875" style="1" customWidth="1"/>
    <col min="15620" max="15620" width="20.54296875" style="1" customWidth="1"/>
    <col min="15621" max="15621" width="9.453125" style="1"/>
    <col min="15622" max="15622" width="8.54296875" style="1" customWidth="1"/>
    <col min="15623" max="15625" width="11.54296875" style="1" customWidth="1"/>
    <col min="15626" max="15873" width="9.453125" style="1"/>
    <col min="15874" max="15874" width="6.54296875" style="1" customWidth="1"/>
    <col min="15875" max="15875" width="13.54296875" style="1" customWidth="1"/>
    <col min="15876" max="15876" width="20.54296875" style="1" customWidth="1"/>
    <col min="15877" max="15877" width="9.453125" style="1"/>
    <col min="15878" max="15878" width="8.54296875" style="1" customWidth="1"/>
    <col min="15879" max="15881" width="11.54296875" style="1" customWidth="1"/>
    <col min="15882" max="16129" width="9.453125" style="1"/>
    <col min="16130" max="16130" width="6.54296875" style="1" customWidth="1"/>
    <col min="16131" max="16131" width="13.54296875" style="1" customWidth="1"/>
    <col min="16132" max="16132" width="20.54296875" style="1" customWidth="1"/>
    <col min="16133" max="16133" width="9.453125" style="1"/>
    <col min="16134" max="16134" width="8.54296875" style="1" customWidth="1"/>
    <col min="16135" max="16137" width="11.54296875" style="1" customWidth="1"/>
    <col min="16138" max="16384" width="9.453125" style="1"/>
  </cols>
  <sheetData>
    <row r="4" spans="1:9" x14ac:dyDescent="0.35">
      <c r="B4" s="2"/>
      <c r="C4" s="2"/>
      <c r="D4" s="2"/>
      <c r="E4" s="2"/>
      <c r="F4" s="2"/>
      <c r="G4" s="2"/>
      <c r="H4" s="2"/>
      <c r="I4" s="3"/>
    </row>
    <row r="5" spans="1:9" x14ac:dyDescent="0.35">
      <c r="B5" s="4"/>
      <c r="C5" s="4"/>
      <c r="D5" s="4"/>
      <c r="E5" s="4"/>
      <c r="F5" s="4"/>
      <c r="G5" s="4"/>
      <c r="H5" s="4"/>
      <c r="I5" s="4"/>
    </row>
    <row r="6" spans="1:9" x14ac:dyDescent="0.35">
      <c r="B6" s="3"/>
      <c r="C6" s="3"/>
      <c r="D6" s="3"/>
      <c r="E6" s="3"/>
      <c r="F6" s="3"/>
      <c r="G6" s="3"/>
      <c r="H6" s="3"/>
      <c r="I6" s="3"/>
    </row>
    <row r="7" spans="1:9" ht="33" x14ac:dyDescent="0.35">
      <c r="A7" s="5"/>
      <c r="B7" s="159"/>
      <c r="C7" s="159"/>
      <c r="D7" s="159"/>
      <c r="E7" s="159"/>
      <c r="F7" s="159"/>
      <c r="G7" s="159"/>
      <c r="H7" s="159"/>
      <c r="I7" s="159"/>
    </row>
    <row r="8" spans="1:9" x14ac:dyDescent="0.35">
      <c r="B8" s="3"/>
      <c r="C8" s="3"/>
      <c r="D8" s="3"/>
      <c r="E8" s="3"/>
      <c r="F8" s="3"/>
      <c r="G8" s="3"/>
      <c r="H8" s="3"/>
      <c r="I8" s="3"/>
    </row>
    <row r="9" spans="1:9" ht="40.5" x14ac:dyDescent="0.35">
      <c r="B9" s="163" t="s">
        <v>0</v>
      </c>
      <c r="C9" s="163"/>
      <c r="D9" s="163"/>
      <c r="E9" s="3"/>
      <c r="F9" s="3"/>
      <c r="G9" s="3"/>
      <c r="H9" s="3"/>
      <c r="I9" s="3"/>
    </row>
    <row r="10" spans="1:9" x14ac:dyDescent="0.35">
      <c r="B10" s="3"/>
      <c r="C10" s="3"/>
      <c r="D10" s="3"/>
      <c r="E10" s="3"/>
      <c r="F10" s="3"/>
      <c r="G10" s="3"/>
      <c r="H10" s="3"/>
      <c r="I10" s="3"/>
    </row>
    <row r="11" spans="1:9" ht="35.5" x14ac:dyDescent="0.35">
      <c r="B11" s="6" t="s">
        <v>1</v>
      </c>
      <c r="C11" s="3"/>
      <c r="D11" s="3"/>
      <c r="E11" s="3"/>
      <c r="F11" s="3"/>
      <c r="G11" s="3"/>
      <c r="H11" s="3"/>
      <c r="I11" s="3"/>
    </row>
    <row r="12" spans="1:9" ht="21" customHeight="1" x14ac:dyDescent="0.35">
      <c r="B12" s="6"/>
      <c r="C12" s="3"/>
      <c r="D12" s="3"/>
      <c r="E12" s="3"/>
      <c r="F12" s="3"/>
      <c r="G12" s="3"/>
      <c r="H12" s="3"/>
      <c r="I12" s="3"/>
    </row>
    <row r="13" spans="1:9" ht="35.5" x14ac:dyDescent="0.35">
      <c r="B13" s="160" t="s">
        <v>192</v>
      </c>
      <c r="C13" s="160"/>
      <c r="D13" s="160"/>
      <c r="E13" s="160"/>
      <c r="F13" s="160"/>
      <c r="G13" s="160"/>
      <c r="H13" s="160"/>
      <c r="I13" s="160"/>
    </row>
    <row r="14" spans="1:9" ht="18" x14ac:dyDescent="0.35">
      <c r="B14" s="161"/>
      <c r="C14" s="161"/>
      <c r="D14" s="161"/>
      <c r="E14" s="161"/>
      <c r="F14" s="161"/>
      <c r="G14" s="161"/>
      <c r="H14" s="161"/>
      <c r="I14" s="161"/>
    </row>
    <row r="15" spans="1:9" ht="18" x14ac:dyDescent="0.35">
      <c r="B15" s="7" t="s">
        <v>2</v>
      </c>
      <c r="C15" s="8"/>
      <c r="D15" s="9"/>
      <c r="E15" s="10"/>
      <c r="F15" s="10"/>
      <c r="G15" s="10"/>
      <c r="H15" s="10"/>
      <c r="I15" s="3"/>
    </row>
    <row r="16" spans="1:9" x14ac:dyDescent="0.35">
      <c r="B16" s="11"/>
      <c r="C16" s="11"/>
      <c r="D16" s="10"/>
      <c r="E16" s="10"/>
      <c r="F16" s="10"/>
      <c r="G16" s="10"/>
      <c r="H16" s="10"/>
      <c r="I16" s="3"/>
    </row>
    <row r="17" spans="2:9" ht="16.5" customHeight="1" x14ac:dyDescent="0.35">
      <c r="B17" s="11"/>
      <c r="C17" s="11"/>
      <c r="D17" s="10"/>
      <c r="E17" s="10"/>
      <c r="F17" s="10"/>
      <c r="G17" s="10"/>
      <c r="H17" s="10"/>
      <c r="I17" s="3"/>
    </row>
    <row r="18" spans="2:9" s="12" customFormat="1" ht="18.75" customHeight="1" x14ac:dyDescent="0.35">
      <c r="B18" s="162" t="s">
        <v>3</v>
      </c>
      <c r="C18" s="162"/>
      <c r="D18" s="162"/>
      <c r="E18" s="162"/>
      <c r="F18" s="162"/>
      <c r="G18" s="162"/>
      <c r="H18" s="162"/>
      <c r="I18" s="162"/>
    </row>
    <row r="19" spans="2:9" s="12" customFormat="1" ht="13.5" customHeight="1" x14ac:dyDescent="0.35">
      <c r="B19" s="162"/>
      <c r="C19" s="162"/>
      <c r="D19" s="162"/>
      <c r="E19" s="162"/>
      <c r="F19" s="162"/>
      <c r="G19" s="162"/>
      <c r="H19" s="162"/>
      <c r="I19" s="162"/>
    </row>
    <row r="20" spans="2:9" ht="13.5" thickBot="1" x14ac:dyDescent="0.4">
      <c r="B20" s="13"/>
      <c r="C20" s="13"/>
      <c r="D20" s="13"/>
      <c r="E20" s="13"/>
      <c r="F20" s="13"/>
      <c r="G20" s="13"/>
      <c r="H20" s="13"/>
      <c r="I20" s="13"/>
    </row>
    <row r="21" spans="2:9" ht="13.5" thickBot="1" x14ac:dyDescent="0.4">
      <c r="B21" s="164" t="s">
        <v>4</v>
      </c>
      <c r="C21" s="164" t="s">
        <v>5</v>
      </c>
      <c r="D21" s="166" t="s">
        <v>6</v>
      </c>
      <c r="E21" s="167"/>
      <c r="F21" s="166" t="s">
        <v>7</v>
      </c>
      <c r="G21" s="167"/>
      <c r="H21" s="167"/>
      <c r="I21" s="9"/>
    </row>
    <row r="22" spans="2:9" ht="13.5" thickBot="1" x14ac:dyDescent="0.4">
      <c r="B22" s="165"/>
      <c r="C22" s="165"/>
      <c r="D22" s="14" t="s">
        <v>8</v>
      </c>
      <c r="E22" s="14" t="s">
        <v>9</v>
      </c>
      <c r="F22" s="14" t="s">
        <v>8</v>
      </c>
      <c r="G22" s="14" t="s">
        <v>9</v>
      </c>
      <c r="H22" s="14" t="s">
        <v>10</v>
      </c>
      <c r="I22" s="158"/>
    </row>
    <row r="23" spans="2:9" ht="143.5" thickBot="1" x14ac:dyDescent="0.4">
      <c r="B23" s="77">
        <v>5</v>
      </c>
      <c r="C23" s="40" t="s">
        <v>271</v>
      </c>
      <c r="D23" s="40" t="s">
        <v>11</v>
      </c>
      <c r="E23" s="40" t="s">
        <v>196</v>
      </c>
      <c r="F23" s="40" t="s">
        <v>270</v>
      </c>
      <c r="G23" s="40" t="s">
        <v>196</v>
      </c>
      <c r="H23" s="78">
        <v>46286</v>
      </c>
      <c r="I23" s="158"/>
    </row>
    <row r="24" spans="2:9" ht="15" thickBot="1" x14ac:dyDescent="0.4">
      <c r="B24" s="155" t="s">
        <v>198</v>
      </c>
      <c r="C24" s="156"/>
      <c r="D24" s="156"/>
      <c r="E24" s="156"/>
      <c r="F24" s="156"/>
      <c r="G24" s="156"/>
      <c r="H24" s="157"/>
    </row>
    <row r="25" spans="2:9" x14ac:dyDescent="0.35">
      <c r="B25" s="79"/>
      <c r="C25" s="79"/>
      <c r="D25" s="79"/>
      <c r="E25" s="79"/>
      <c r="F25" s="79"/>
      <c r="G25" s="79"/>
      <c r="H25" s="79"/>
    </row>
    <row r="26" spans="2:9" x14ac:dyDescent="0.35">
      <c r="B26" s="80" t="s">
        <v>197</v>
      </c>
      <c r="C26" s="80"/>
      <c r="D26" s="80"/>
      <c r="E26" s="80"/>
      <c r="F26" s="80"/>
      <c r="G26" s="80"/>
      <c r="H26" s="80"/>
    </row>
  </sheetData>
  <mergeCells count="11">
    <mergeCell ref="B24:H24"/>
    <mergeCell ref="I22:I23"/>
    <mergeCell ref="B7:I7"/>
    <mergeCell ref="B13:I13"/>
    <mergeCell ref="B14:I14"/>
    <mergeCell ref="B18:I19"/>
    <mergeCell ref="B9:D9"/>
    <mergeCell ref="B21:B22"/>
    <mergeCell ref="C21:C22"/>
    <mergeCell ref="D21:E21"/>
    <mergeCell ref="F21:H21"/>
  </mergeCells>
  <pageMargins left="0.23622047244094491" right="0.23622047244094491" top="0.74803149606299213" bottom="0.74803149606299213" header="0.31496062992125984" footer="0.31496062992125984"/>
  <pageSetup paperSize="9" scale="38" orientation="portrait" r:id="rId1"/>
  <headerFooter>
    <oddFooter>&amp;L&amp;8Doc Number: TEM-00254
Doc Owner: Lead Engineer - Automation and Process Control&amp;C&amp;8Version Date: 21/09/2026
Doc Approver: Team Leader Process &amp; Analysis&amp;R&amp;8Version 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ADDB0-2658-4612-82AC-F88D9822D7B5}">
  <sheetPr codeName="Sheet8">
    <pageSetUpPr fitToPage="1"/>
  </sheetPr>
  <dimension ref="A1:X93"/>
  <sheetViews>
    <sheetView showGridLines="0" zoomScale="115" zoomScaleNormal="115" workbookViewId="0">
      <selection activeCell="C17" sqref="C17"/>
    </sheetView>
  </sheetViews>
  <sheetFormatPr defaultColWidth="9.453125" defaultRowHeight="14.5" x14ac:dyDescent="0.35"/>
  <cols>
    <col min="1" max="1" width="23.26953125" style="17" customWidth="1"/>
    <col min="2" max="2" width="9.453125" style="17" customWidth="1"/>
    <col min="3" max="3" width="15.453125" style="17" customWidth="1"/>
    <col min="4" max="16384" width="9.453125" style="17"/>
  </cols>
  <sheetData>
    <row r="1" spans="1:24" x14ac:dyDescent="0.35">
      <c r="A1" s="62" t="s">
        <v>193</v>
      </c>
    </row>
    <row r="2" spans="1:24" x14ac:dyDescent="0.35">
      <c r="A2" s="38" t="s">
        <v>12</v>
      </c>
    </row>
    <row r="3" spans="1:24" ht="14.9" customHeight="1" x14ac:dyDescent="0.35">
      <c r="A3" s="17" t="s">
        <v>13</v>
      </c>
      <c r="B3" s="17" t="s">
        <v>189</v>
      </c>
      <c r="C3" s="58"/>
      <c r="D3" s="58"/>
      <c r="E3" s="58"/>
      <c r="F3" s="58"/>
      <c r="G3" s="58"/>
      <c r="H3" s="58"/>
      <c r="I3" s="58"/>
      <c r="J3" s="58"/>
      <c r="K3" s="58"/>
      <c r="L3" s="58"/>
      <c r="M3" s="58"/>
      <c r="N3" s="58"/>
      <c r="O3" s="58"/>
      <c r="P3" s="58"/>
      <c r="Q3" s="58"/>
      <c r="R3" s="58"/>
      <c r="S3" s="58"/>
      <c r="T3" s="58"/>
      <c r="U3" s="58"/>
      <c r="V3" s="58"/>
      <c r="W3" s="58"/>
      <c r="X3" s="58"/>
    </row>
    <row r="4" spans="1:24" x14ac:dyDescent="0.35">
      <c r="A4" s="17" t="s">
        <v>14</v>
      </c>
      <c r="B4" s="17" t="s">
        <v>15</v>
      </c>
      <c r="L4" s="29"/>
      <c r="M4" s="29"/>
      <c r="N4" s="29"/>
      <c r="O4" s="29"/>
      <c r="P4" s="29"/>
      <c r="Q4" s="29"/>
      <c r="R4" s="29"/>
      <c r="S4" s="29"/>
      <c r="T4" s="29"/>
      <c r="U4" s="29"/>
      <c r="V4" s="29"/>
      <c r="W4" s="29"/>
      <c r="X4" s="29"/>
    </row>
    <row r="5" spans="1:24" x14ac:dyDescent="0.35">
      <c r="A5" s="17" t="s">
        <v>16</v>
      </c>
      <c r="B5" s="17" t="s">
        <v>272</v>
      </c>
      <c r="L5" s="29"/>
      <c r="M5" s="29"/>
      <c r="N5" s="29"/>
      <c r="O5" s="29"/>
      <c r="P5" s="29"/>
      <c r="Q5" s="29"/>
      <c r="R5" s="29"/>
      <c r="S5" s="29"/>
      <c r="T5" s="29"/>
      <c r="U5" s="29"/>
      <c r="V5" s="29"/>
      <c r="W5" s="29"/>
      <c r="X5" s="29"/>
    </row>
    <row r="6" spans="1:24" x14ac:dyDescent="0.35">
      <c r="B6" s="17" t="s">
        <v>168</v>
      </c>
      <c r="L6" s="29"/>
      <c r="M6" s="29"/>
      <c r="N6" s="29"/>
      <c r="O6" s="29"/>
      <c r="P6" s="29"/>
      <c r="Q6" s="29"/>
      <c r="R6" s="29"/>
      <c r="S6" s="29"/>
      <c r="T6" s="29"/>
      <c r="U6" s="29"/>
      <c r="V6" s="29"/>
      <c r="W6" s="29"/>
      <c r="X6" s="29"/>
    </row>
    <row r="7" spans="1:24" x14ac:dyDescent="0.35">
      <c r="B7" s="17" t="s">
        <v>190</v>
      </c>
      <c r="L7" s="74"/>
      <c r="M7" s="74"/>
      <c r="N7" s="74"/>
      <c r="O7" s="74"/>
      <c r="P7" s="74"/>
      <c r="Q7" s="74"/>
      <c r="R7" s="74"/>
      <c r="S7" s="29"/>
      <c r="T7" s="29"/>
      <c r="U7" s="29"/>
      <c r="V7" s="29"/>
      <c r="W7" s="29"/>
      <c r="X7" s="29"/>
    </row>
    <row r="8" spans="1:24" x14ac:dyDescent="0.35">
      <c r="B8" s="17" t="s">
        <v>230</v>
      </c>
      <c r="L8" s="74"/>
      <c r="M8" s="74"/>
      <c r="N8" s="74"/>
      <c r="O8" s="74"/>
      <c r="P8" s="74"/>
      <c r="Q8" s="74"/>
      <c r="R8" s="74"/>
      <c r="S8" s="29"/>
      <c r="T8" s="29"/>
      <c r="U8" s="29"/>
      <c r="V8" s="29"/>
      <c r="W8" s="29"/>
      <c r="X8" s="29"/>
    </row>
    <row r="9" spans="1:24" x14ac:dyDescent="0.35">
      <c r="A9" s="17" t="s">
        <v>17</v>
      </c>
      <c r="B9" s="17" t="s">
        <v>273</v>
      </c>
      <c r="L9" s="29"/>
      <c r="M9" s="29"/>
      <c r="N9" s="29"/>
      <c r="O9" s="29"/>
      <c r="P9" s="29"/>
      <c r="Q9" s="29"/>
      <c r="R9" s="29"/>
      <c r="S9" s="29"/>
      <c r="T9" s="29"/>
      <c r="U9" s="29"/>
      <c r="V9" s="29"/>
      <c r="W9" s="29"/>
      <c r="X9" s="29"/>
    </row>
    <row r="10" spans="1:24" x14ac:dyDescent="0.35">
      <c r="B10" s="17" t="s">
        <v>18</v>
      </c>
      <c r="L10" s="29"/>
      <c r="M10" s="29"/>
      <c r="N10" s="29"/>
      <c r="O10" s="29"/>
      <c r="P10" s="29"/>
      <c r="Q10" s="29"/>
      <c r="R10" s="29"/>
      <c r="S10" s="29"/>
      <c r="T10" s="29"/>
      <c r="U10" s="29"/>
      <c r="V10" s="29"/>
      <c r="W10" s="29"/>
      <c r="X10" s="29"/>
    </row>
    <row r="11" spans="1:24" x14ac:dyDescent="0.35">
      <c r="A11" s="17" t="s">
        <v>19</v>
      </c>
      <c r="B11" s="17" t="s">
        <v>20</v>
      </c>
      <c r="L11" s="29"/>
      <c r="M11" s="29"/>
      <c r="N11" s="29"/>
      <c r="O11" s="29"/>
      <c r="P11" s="29"/>
      <c r="Q11" s="29"/>
      <c r="R11" s="29"/>
      <c r="S11" s="29"/>
      <c r="T11" s="29"/>
      <c r="U11" s="29"/>
      <c r="V11" s="29"/>
      <c r="W11" s="29"/>
      <c r="X11" s="29"/>
    </row>
    <row r="12" spans="1:24" x14ac:dyDescent="0.35">
      <c r="A12" s="17" t="s">
        <v>21</v>
      </c>
      <c r="B12" s="17" t="s">
        <v>331</v>
      </c>
      <c r="L12" s="29"/>
      <c r="M12" s="29"/>
      <c r="N12" s="29"/>
      <c r="O12" s="29"/>
      <c r="P12" s="29"/>
      <c r="Q12" s="29"/>
      <c r="R12" s="29"/>
      <c r="S12" s="29"/>
      <c r="T12" s="29"/>
      <c r="U12" s="29"/>
      <c r="V12" s="29"/>
      <c r="W12" s="29"/>
      <c r="X12" s="29"/>
    </row>
    <row r="13" spans="1:24" x14ac:dyDescent="0.35">
      <c r="A13" s="17" t="s">
        <v>22</v>
      </c>
      <c r="B13" s="17" t="s">
        <v>312</v>
      </c>
      <c r="L13" s="74"/>
      <c r="M13" s="74"/>
      <c r="N13" s="74"/>
      <c r="O13" s="74"/>
      <c r="P13" s="74"/>
      <c r="Q13" s="74"/>
      <c r="R13" s="74"/>
      <c r="S13" s="74"/>
      <c r="T13" s="74"/>
      <c r="U13" s="74"/>
      <c r="V13" s="74"/>
      <c r="W13" s="74"/>
      <c r="X13" s="74"/>
    </row>
    <row r="14" spans="1:24" s="81" customFormat="1" x14ac:dyDescent="0.35">
      <c r="B14" s="17" t="s">
        <v>313</v>
      </c>
    </row>
    <row r="15" spans="1:24" s="30" customFormat="1" x14ac:dyDescent="0.35">
      <c r="A15" s="17" t="s">
        <v>23</v>
      </c>
      <c r="B15" s="17" t="s">
        <v>278</v>
      </c>
      <c r="C15" s="81"/>
    </row>
    <row r="17" spans="1:24" x14ac:dyDescent="0.35">
      <c r="A17" s="38" t="s">
        <v>52</v>
      </c>
      <c r="B17" s="17" t="s">
        <v>24</v>
      </c>
    </row>
    <row r="18" spans="1:24" x14ac:dyDescent="0.35">
      <c r="B18" s="17" t="s">
        <v>25</v>
      </c>
    </row>
    <row r="19" spans="1:24" x14ac:dyDescent="0.35">
      <c r="B19" s="75" t="s">
        <v>274</v>
      </c>
    </row>
    <row r="20" spans="1:24" x14ac:dyDescent="0.35">
      <c r="B20" s="75" t="s">
        <v>315</v>
      </c>
    </row>
    <row r="21" spans="1:24" x14ac:dyDescent="0.35">
      <c r="B21" s="75" t="s">
        <v>321</v>
      </c>
    </row>
    <row r="23" spans="1:24" x14ac:dyDescent="0.35">
      <c r="A23" s="38" t="s">
        <v>268</v>
      </c>
      <c r="B23" s="31"/>
    </row>
    <row r="24" spans="1:24" s="31" customFormat="1" x14ac:dyDescent="0.35">
      <c r="A24" s="82" t="s">
        <v>42</v>
      </c>
      <c r="B24" s="82" t="s">
        <v>200</v>
      </c>
      <c r="L24" s="42"/>
      <c r="M24" s="42"/>
      <c r="N24" s="42"/>
      <c r="O24" s="42"/>
      <c r="P24" s="42"/>
      <c r="Q24" s="42"/>
      <c r="R24" s="42"/>
      <c r="S24" s="42"/>
      <c r="T24" s="42"/>
      <c r="U24" s="42"/>
      <c r="V24" s="42"/>
      <c r="W24" s="42"/>
      <c r="X24" s="42"/>
    </row>
    <row r="25" spans="1:24" s="31" customFormat="1" ht="7.5" customHeight="1" x14ac:dyDescent="0.35">
      <c r="A25" s="83"/>
      <c r="B25" s="83"/>
      <c r="L25" s="42"/>
      <c r="M25" s="42"/>
      <c r="N25" s="42"/>
      <c r="O25" s="42"/>
      <c r="P25" s="42"/>
      <c r="Q25" s="42"/>
      <c r="R25" s="42"/>
      <c r="S25" s="42"/>
      <c r="T25" s="42"/>
      <c r="U25" s="42"/>
      <c r="V25" s="42"/>
      <c r="W25" s="42"/>
      <c r="X25" s="42"/>
    </row>
    <row r="26" spans="1:24" s="31" customFormat="1" x14ac:dyDescent="0.35">
      <c r="A26" s="82" t="s">
        <v>43</v>
      </c>
      <c r="B26" s="82" t="s">
        <v>279</v>
      </c>
      <c r="L26" s="42"/>
      <c r="M26" s="42"/>
      <c r="N26" s="42"/>
      <c r="O26" s="42"/>
      <c r="P26" s="42"/>
      <c r="Q26" s="42"/>
      <c r="R26" s="42"/>
      <c r="S26" s="42"/>
      <c r="T26" s="42"/>
      <c r="U26" s="42"/>
      <c r="V26" s="42"/>
      <c r="W26" s="42"/>
      <c r="X26" s="42"/>
    </row>
    <row r="27" spans="1:24" s="31" customFormat="1" x14ac:dyDescent="0.35">
      <c r="A27" s="83"/>
      <c r="B27" s="82" t="s">
        <v>213</v>
      </c>
      <c r="L27" s="42"/>
      <c r="M27" s="42"/>
      <c r="N27" s="42"/>
      <c r="O27" s="42"/>
      <c r="P27" s="42"/>
      <c r="Q27" s="42"/>
      <c r="R27" s="42"/>
      <c r="S27" s="42"/>
      <c r="T27" s="42"/>
      <c r="U27" s="42"/>
      <c r="V27" s="42"/>
      <c r="W27" s="42"/>
      <c r="X27" s="42"/>
    </row>
    <row r="28" spans="1:24" s="31" customFormat="1" x14ac:dyDescent="0.35">
      <c r="A28" s="83"/>
      <c r="B28" s="82" t="s">
        <v>323</v>
      </c>
      <c r="L28" s="42"/>
      <c r="M28" s="42"/>
      <c r="N28" s="42"/>
      <c r="O28" s="42"/>
      <c r="P28" s="42"/>
      <c r="Q28" s="42"/>
      <c r="R28" s="42"/>
      <c r="S28" s="42"/>
      <c r="T28" s="42"/>
      <c r="U28" s="42"/>
      <c r="V28" s="42"/>
      <c r="W28" s="42"/>
      <c r="X28" s="42"/>
    </row>
    <row r="29" spans="1:24" s="31" customFormat="1" ht="7.5" customHeight="1" x14ac:dyDescent="0.35">
      <c r="A29" s="83"/>
      <c r="B29" s="83"/>
      <c r="L29" s="42"/>
      <c r="M29" s="42"/>
      <c r="N29" s="42"/>
      <c r="O29" s="42"/>
      <c r="P29" s="42"/>
      <c r="Q29" s="42"/>
      <c r="R29" s="42"/>
      <c r="S29" s="42"/>
      <c r="T29" s="42"/>
      <c r="U29" s="42"/>
      <c r="V29" s="42"/>
      <c r="W29" s="42"/>
      <c r="X29" s="42"/>
    </row>
    <row r="30" spans="1:24" s="31" customFormat="1" x14ac:dyDescent="0.35">
      <c r="A30" s="82" t="s">
        <v>50</v>
      </c>
      <c r="B30" s="82" t="s">
        <v>275</v>
      </c>
      <c r="L30" s="42"/>
      <c r="M30" s="42"/>
      <c r="N30" s="42"/>
      <c r="O30" s="42"/>
      <c r="P30" s="42"/>
      <c r="Q30" s="42"/>
      <c r="R30" s="42"/>
      <c r="S30" s="42"/>
      <c r="T30" s="42"/>
      <c r="U30" s="42"/>
      <c r="V30" s="42"/>
      <c r="W30" s="42"/>
      <c r="X30" s="42"/>
    </row>
    <row r="31" spans="1:24" s="31" customFormat="1" x14ac:dyDescent="0.35">
      <c r="A31" s="83"/>
      <c r="B31" s="82" t="s">
        <v>276</v>
      </c>
      <c r="L31" s="42"/>
      <c r="M31" s="42"/>
      <c r="N31" s="42"/>
      <c r="O31" s="42"/>
      <c r="P31" s="42"/>
      <c r="Q31" s="42"/>
      <c r="R31" s="42"/>
      <c r="S31" s="42"/>
      <c r="T31" s="42"/>
      <c r="U31" s="42"/>
      <c r="V31" s="42"/>
      <c r="W31" s="42"/>
      <c r="X31" s="42"/>
    </row>
    <row r="32" spans="1:24" s="31" customFormat="1" ht="7.5" customHeight="1" x14ac:dyDescent="0.35">
      <c r="A32" s="83"/>
      <c r="B32" s="83"/>
      <c r="L32" s="42"/>
      <c r="M32" s="42"/>
      <c r="N32" s="42"/>
      <c r="O32" s="42"/>
      <c r="P32" s="42"/>
      <c r="Q32" s="42"/>
      <c r="R32" s="42"/>
      <c r="S32" s="42"/>
      <c r="T32" s="42"/>
      <c r="U32" s="42"/>
      <c r="V32" s="42"/>
      <c r="W32" s="42"/>
      <c r="X32" s="42"/>
    </row>
    <row r="33" spans="1:24" s="31" customFormat="1" x14ac:dyDescent="0.35">
      <c r="A33" s="82" t="s">
        <v>51</v>
      </c>
      <c r="B33" s="82" t="s">
        <v>314</v>
      </c>
      <c r="L33" s="42"/>
      <c r="M33" s="42"/>
      <c r="N33" s="42"/>
      <c r="O33" s="42"/>
      <c r="P33" s="42"/>
      <c r="Q33" s="42"/>
      <c r="R33" s="42"/>
      <c r="S33" s="42"/>
      <c r="T33" s="42"/>
      <c r="U33" s="42"/>
      <c r="V33" s="42"/>
      <c r="W33" s="42"/>
      <c r="X33" s="42"/>
    </row>
    <row r="34" spans="1:24" s="31" customFormat="1" x14ac:dyDescent="0.35">
      <c r="A34" s="83"/>
      <c r="B34" s="82" t="s">
        <v>227</v>
      </c>
      <c r="L34" s="42"/>
      <c r="M34" s="42"/>
      <c r="N34" s="42"/>
      <c r="O34" s="42"/>
      <c r="P34" s="42"/>
      <c r="Q34" s="42"/>
      <c r="R34" s="42"/>
      <c r="S34" s="42"/>
      <c r="T34" s="42"/>
      <c r="U34" s="42"/>
      <c r="V34" s="42"/>
      <c r="W34" s="42"/>
      <c r="X34" s="42"/>
    </row>
    <row r="35" spans="1:24" s="31" customFormat="1" ht="7.5" customHeight="1" x14ac:dyDescent="0.35">
      <c r="A35" s="83"/>
      <c r="B35" s="83"/>
      <c r="L35" s="42"/>
      <c r="M35" s="42"/>
      <c r="N35" s="42"/>
      <c r="O35" s="42"/>
      <c r="P35" s="42"/>
      <c r="Q35" s="42"/>
      <c r="R35" s="42"/>
      <c r="S35" s="42"/>
      <c r="T35" s="42"/>
      <c r="U35" s="42"/>
      <c r="V35" s="42"/>
      <c r="W35" s="42"/>
      <c r="X35" s="42"/>
    </row>
    <row r="36" spans="1:24" s="31" customFormat="1" x14ac:dyDescent="0.35">
      <c r="A36" s="84" t="s">
        <v>149</v>
      </c>
      <c r="B36" s="84" t="s">
        <v>231</v>
      </c>
      <c r="C36" s="76"/>
      <c r="L36" s="42"/>
      <c r="M36" s="42"/>
      <c r="N36" s="42"/>
      <c r="O36" s="42"/>
      <c r="P36" s="42"/>
      <c r="Q36" s="42"/>
      <c r="R36" s="42"/>
      <c r="S36" s="42"/>
      <c r="T36" s="42"/>
      <c r="U36" s="42"/>
      <c r="V36" s="42"/>
      <c r="W36" s="42"/>
      <c r="X36" s="42"/>
    </row>
    <row r="37" spans="1:24" s="31" customFormat="1" x14ac:dyDescent="0.35">
      <c r="A37" s="84"/>
      <c r="B37" s="84" t="s">
        <v>316</v>
      </c>
      <c r="C37" s="76"/>
      <c r="L37" s="42"/>
      <c r="M37" s="42"/>
      <c r="N37" s="42"/>
      <c r="O37" s="42"/>
      <c r="P37" s="42"/>
      <c r="Q37" s="42"/>
      <c r="R37" s="42"/>
      <c r="S37" s="42"/>
      <c r="T37" s="42"/>
      <c r="U37" s="42"/>
      <c r="V37" s="42"/>
      <c r="W37" s="42"/>
      <c r="X37" s="42"/>
    </row>
    <row r="38" spans="1:24" s="31" customFormat="1" x14ac:dyDescent="0.35">
      <c r="A38" s="84"/>
      <c r="B38" s="76" t="s">
        <v>318</v>
      </c>
      <c r="C38" s="76"/>
      <c r="L38" s="42"/>
      <c r="M38" s="42"/>
      <c r="N38" s="42"/>
      <c r="O38" s="42"/>
      <c r="P38" s="42"/>
      <c r="Q38" s="42"/>
      <c r="R38" s="42"/>
      <c r="S38" s="42"/>
      <c r="T38" s="42"/>
      <c r="U38" s="42"/>
      <c r="V38" s="42"/>
      <c r="W38" s="42"/>
      <c r="X38" s="42"/>
    </row>
    <row r="39" spans="1:24" s="31" customFormat="1" ht="7.5" customHeight="1" x14ac:dyDescent="0.35">
      <c r="A39" s="84"/>
      <c r="B39" s="84"/>
      <c r="C39" s="76"/>
      <c r="L39" s="42"/>
      <c r="M39" s="42"/>
      <c r="N39" s="42"/>
      <c r="O39" s="42"/>
      <c r="P39" s="42"/>
      <c r="Q39" s="42"/>
      <c r="R39" s="42"/>
      <c r="S39" s="42"/>
      <c r="T39" s="42"/>
      <c r="U39" s="42"/>
      <c r="V39" s="42"/>
      <c r="W39" s="42"/>
      <c r="X39" s="42"/>
    </row>
    <row r="40" spans="1:24" s="31" customFormat="1" x14ac:dyDescent="0.35">
      <c r="A40" s="84" t="s">
        <v>148</v>
      </c>
      <c r="B40" s="84" t="s">
        <v>229</v>
      </c>
      <c r="C40" s="76"/>
      <c r="L40" s="42"/>
      <c r="M40" s="42"/>
      <c r="N40" s="42"/>
      <c r="O40" s="42"/>
      <c r="P40" s="42"/>
      <c r="Q40" s="42"/>
      <c r="R40" s="42"/>
      <c r="S40" s="42"/>
      <c r="T40" s="42"/>
      <c r="U40" s="42"/>
      <c r="V40" s="42"/>
      <c r="W40" s="42"/>
      <c r="X40" s="42"/>
    </row>
    <row r="41" spans="1:24" s="31" customFormat="1" x14ac:dyDescent="0.35">
      <c r="A41" s="84"/>
      <c r="B41" s="84" t="s">
        <v>317</v>
      </c>
      <c r="C41" s="76"/>
      <c r="L41" s="42"/>
      <c r="M41" s="42"/>
      <c r="N41" s="42"/>
      <c r="O41" s="42"/>
      <c r="P41" s="42"/>
      <c r="Q41" s="42"/>
      <c r="R41" s="42"/>
      <c r="S41" s="42"/>
      <c r="T41" s="42"/>
      <c r="U41" s="42"/>
      <c r="V41" s="42"/>
      <c r="W41" s="42"/>
      <c r="X41" s="42"/>
    </row>
    <row r="42" spans="1:24" s="31" customFormat="1" x14ac:dyDescent="0.35">
      <c r="A42" s="84"/>
      <c r="B42" s="84" t="s">
        <v>215</v>
      </c>
      <c r="C42" s="76"/>
      <c r="L42" s="42"/>
      <c r="M42" s="42"/>
      <c r="N42" s="42"/>
      <c r="O42" s="42"/>
      <c r="P42" s="42"/>
      <c r="Q42" s="42"/>
      <c r="R42" s="42"/>
      <c r="S42" s="42"/>
      <c r="T42" s="42"/>
      <c r="U42" s="42"/>
      <c r="V42" s="42"/>
      <c r="W42" s="42"/>
      <c r="X42" s="42"/>
    </row>
    <row r="43" spans="1:24" s="31" customFormat="1" ht="7.5" customHeight="1" x14ac:dyDescent="0.35">
      <c r="A43" s="83"/>
      <c r="B43" s="83"/>
      <c r="L43" s="42"/>
      <c r="M43" s="42"/>
      <c r="N43" s="42"/>
      <c r="O43" s="42"/>
      <c r="P43" s="42"/>
      <c r="Q43" s="42"/>
      <c r="R43" s="42"/>
      <c r="S43" s="42"/>
      <c r="T43" s="42"/>
      <c r="U43" s="42"/>
      <c r="V43" s="42"/>
      <c r="W43" s="42"/>
      <c r="X43" s="42"/>
    </row>
    <row r="44" spans="1:24" s="31" customFormat="1" x14ac:dyDescent="0.35">
      <c r="A44" s="85" t="s">
        <v>46</v>
      </c>
      <c r="B44" s="82" t="s">
        <v>206</v>
      </c>
      <c r="L44" s="42"/>
      <c r="M44" s="42"/>
      <c r="N44" s="42"/>
      <c r="O44" s="42"/>
      <c r="P44" s="42"/>
      <c r="Q44" s="42"/>
      <c r="R44" s="42"/>
      <c r="S44" s="42"/>
      <c r="T44" s="42"/>
      <c r="U44" s="42"/>
      <c r="V44" s="42"/>
      <c r="W44" s="42"/>
      <c r="X44" s="42"/>
    </row>
    <row r="45" spans="1:24" s="31" customFormat="1" x14ac:dyDescent="0.35">
      <c r="A45" s="83"/>
      <c r="B45" s="82" t="s">
        <v>201</v>
      </c>
      <c r="L45" s="42"/>
      <c r="M45" s="42"/>
      <c r="N45" s="42"/>
      <c r="O45" s="42"/>
      <c r="P45" s="42"/>
      <c r="Q45" s="42"/>
      <c r="R45" s="42"/>
      <c r="S45" s="42"/>
      <c r="T45" s="42"/>
      <c r="U45" s="42"/>
      <c r="V45" s="42"/>
      <c r="W45" s="42"/>
      <c r="X45" s="42"/>
    </row>
    <row r="46" spans="1:24" s="31" customFormat="1" x14ac:dyDescent="0.35">
      <c r="A46" s="83"/>
      <c r="B46" s="82" t="s">
        <v>205</v>
      </c>
      <c r="L46" s="42"/>
      <c r="M46" s="42"/>
      <c r="N46" s="42"/>
      <c r="O46" s="42"/>
      <c r="P46" s="42"/>
      <c r="Q46" s="42"/>
      <c r="R46" s="42"/>
      <c r="S46" s="42"/>
      <c r="T46" s="42"/>
      <c r="U46" s="42"/>
      <c r="V46" s="42"/>
      <c r="W46" s="42"/>
      <c r="X46" s="42"/>
    </row>
    <row r="47" spans="1:24" s="31" customFormat="1" ht="7.5" customHeight="1" x14ac:dyDescent="0.35">
      <c r="A47" s="83"/>
      <c r="B47" s="83"/>
      <c r="L47" s="42"/>
      <c r="M47" s="42"/>
      <c r="N47" s="42"/>
      <c r="O47" s="42"/>
      <c r="P47" s="42"/>
      <c r="Q47" s="42"/>
      <c r="R47" s="42"/>
      <c r="S47" s="42"/>
      <c r="T47" s="42"/>
      <c r="U47" s="42"/>
      <c r="V47" s="42"/>
      <c r="W47" s="42"/>
      <c r="X47" s="42"/>
    </row>
    <row r="48" spans="1:24" s="31" customFormat="1" x14ac:dyDescent="0.35">
      <c r="A48" s="82" t="s">
        <v>107</v>
      </c>
      <c r="B48" s="82" t="s">
        <v>269</v>
      </c>
      <c r="L48" s="42"/>
      <c r="M48" s="42"/>
      <c r="N48" s="42"/>
      <c r="O48" s="42"/>
      <c r="P48" s="42"/>
      <c r="Q48" s="42"/>
      <c r="R48" s="42"/>
      <c r="S48" s="42"/>
      <c r="T48" s="42"/>
      <c r="U48" s="42"/>
      <c r="V48" s="42"/>
      <c r="W48" s="42"/>
      <c r="X48" s="42"/>
    </row>
    <row r="49" spans="1:24" s="31" customFormat="1" ht="7.5" customHeight="1" x14ac:dyDescent="0.35">
      <c r="A49" s="83"/>
      <c r="B49" s="83"/>
      <c r="L49" s="42"/>
      <c r="M49" s="42"/>
      <c r="N49" s="42"/>
      <c r="O49" s="42"/>
      <c r="P49" s="42"/>
      <c r="Q49" s="42"/>
      <c r="R49" s="42"/>
      <c r="S49" s="42"/>
      <c r="T49" s="42"/>
      <c r="U49" s="42"/>
      <c r="V49" s="42"/>
      <c r="W49" s="42"/>
      <c r="X49" s="42"/>
    </row>
    <row r="50" spans="1:24" s="31" customFormat="1" ht="43.5" x14ac:dyDescent="0.35">
      <c r="A50" s="85" t="s">
        <v>127</v>
      </c>
      <c r="B50" s="82" t="s">
        <v>224</v>
      </c>
      <c r="C50" s="17"/>
      <c r="L50" s="42"/>
      <c r="M50" s="42"/>
      <c r="N50" s="42"/>
      <c r="O50" s="42"/>
      <c r="P50" s="42"/>
      <c r="Q50" s="42"/>
      <c r="R50" s="42"/>
      <c r="S50" s="42"/>
      <c r="T50" s="42"/>
      <c r="U50" s="42"/>
      <c r="V50" s="42"/>
      <c r="W50" s="42"/>
      <c r="X50" s="42"/>
    </row>
    <row r="51" spans="1:24" s="31" customFormat="1" ht="7.5" customHeight="1" x14ac:dyDescent="0.35">
      <c r="A51" s="82"/>
      <c r="B51" s="82"/>
      <c r="C51" s="17"/>
      <c r="L51" s="42"/>
      <c r="M51" s="42"/>
      <c r="N51" s="42"/>
      <c r="O51" s="42"/>
      <c r="P51" s="42"/>
      <c r="Q51" s="42"/>
      <c r="R51" s="42"/>
      <c r="S51" s="42"/>
      <c r="T51" s="42"/>
      <c r="U51" s="42"/>
      <c r="V51" s="42"/>
      <c r="W51" s="42"/>
      <c r="X51" s="42"/>
    </row>
    <row r="52" spans="1:24" s="31" customFormat="1" x14ac:dyDescent="0.35">
      <c r="A52" s="85" t="s">
        <v>150</v>
      </c>
      <c r="B52" s="82" t="s">
        <v>212</v>
      </c>
      <c r="C52" s="17"/>
      <c r="L52" s="42"/>
      <c r="M52" s="42"/>
      <c r="N52" s="42"/>
      <c r="O52" s="42"/>
      <c r="P52" s="42"/>
      <c r="Q52" s="42"/>
      <c r="R52" s="42"/>
      <c r="S52" s="42"/>
      <c r="T52" s="42"/>
      <c r="U52" s="42"/>
      <c r="V52" s="42"/>
      <c r="W52" s="42"/>
      <c r="X52" s="42"/>
    </row>
    <row r="53" spans="1:24" s="31" customFormat="1" ht="7.5" customHeight="1" x14ac:dyDescent="0.35">
      <c r="A53" s="82"/>
      <c r="B53" s="82"/>
      <c r="C53" s="17"/>
      <c r="L53" s="42"/>
      <c r="M53" s="42"/>
      <c r="N53" s="42"/>
      <c r="O53" s="42"/>
      <c r="P53" s="42"/>
      <c r="Q53" s="42"/>
      <c r="R53" s="42"/>
      <c r="S53" s="42"/>
      <c r="T53" s="42"/>
      <c r="U53" s="42"/>
      <c r="V53" s="42"/>
      <c r="W53" s="42"/>
      <c r="X53" s="42"/>
    </row>
    <row r="54" spans="1:24" s="31" customFormat="1" x14ac:dyDescent="0.35">
      <c r="A54" s="82" t="s">
        <v>204</v>
      </c>
      <c r="B54" s="82" t="s">
        <v>214</v>
      </c>
      <c r="C54" s="17"/>
      <c r="L54" s="42"/>
      <c r="M54" s="42"/>
      <c r="N54" s="42"/>
      <c r="O54" s="42"/>
      <c r="P54" s="42"/>
      <c r="Q54" s="42"/>
      <c r="R54" s="42"/>
      <c r="S54" s="42"/>
      <c r="T54" s="42"/>
      <c r="U54" s="42"/>
      <c r="V54" s="42"/>
      <c r="W54" s="42"/>
      <c r="X54" s="42"/>
    </row>
    <row r="55" spans="1:24" s="31" customFormat="1" x14ac:dyDescent="0.35">
      <c r="A55" s="84"/>
      <c r="B55" s="84" t="s">
        <v>277</v>
      </c>
      <c r="C55" s="76"/>
      <c r="L55" s="42"/>
      <c r="M55" s="42"/>
      <c r="N55" s="42"/>
      <c r="O55" s="42"/>
      <c r="P55" s="42"/>
      <c r="Q55" s="42"/>
      <c r="R55" s="42"/>
      <c r="S55" s="42"/>
      <c r="T55" s="42"/>
      <c r="U55" s="42"/>
      <c r="V55" s="42"/>
      <c r="W55" s="42"/>
      <c r="X55" s="42"/>
    </row>
    <row r="56" spans="1:24" s="31" customFormat="1" x14ac:dyDescent="0.35">
      <c r="A56" s="82"/>
      <c r="B56" s="82" t="s">
        <v>220</v>
      </c>
      <c r="C56" s="17"/>
      <c r="L56" s="42"/>
      <c r="M56" s="42"/>
      <c r="N56" s="42"/>
      <c r="O56" s="42"/>
      <c r="P56" s="42"/>
      <c r="Q56" s="42"/>
      <c r="R56" s="42"/>
      <c r="S56" s="42"/>
      <c r="T56" s="42"/>
      <c r="U56" s="42"/>
      <c r="V56" s="42"/>
      <c r="W56" s="42"/>
      <c r="X56" s="42"/>
    </row>
    <row r="57" spans="1:24" s="31" customFormat="1" ht="7.5" customHeight="1" x14ac:dyDescent="0.35">
      <c r="A57" s="82"/>
      <c r="B57" s="82"/>
      <c r="C57" s="17"/>
      <c r="L57" s="42"/>
      <c r="M57" s="42"/>
      <c r="N57" s="42"/>
      <c r="O57" s="42"/>
      <c r="P57" s="42"/>
      <c r="Q57" s="42"/>
      <c r="R57" s="42"/>
      <c r="S57" s="42"/>
      <c r="T57" s="42"/>
      <c r="U57" s="42"/>
      <c r="V57" s="42"/>
      <c r="W57" s="42"/>
      <c r="X57" s="42"/>
    </row>
    <row r="58" spans="1:24" s="31" customFormat="1" x14ac:dyDescent="0.35">
      <c r="A58" s="82" t="s">
        <v>48</v>
      </c>
      <c r="B58" s="82" t="s">
        <v>222</v>
      </c>
      <c r="C58" s="17"/>
      <c r="L58" s="42"/>
      <c r="M58" s="42"/>
      <c r="N58" s="42"/>
      <c r="O58" s="42"/>
      <c r="P58" s="42"/>
      <c r="Q58" s="42"/>
      <c r="R58" s="42"/>
      <c r="S58" s="42"/>
      <c r="T58" s="42"/>
      <c r="U58" s="42"/>
      <c r="V58" s="42"/>
      <c r="W58" s="42"/>
      <c r="X58" s="42"/>
    </row>
    <row r="59" spans="1:24" s="31" customFormat="1" ht="7.5" customHeight="1" x14ac:dyDescent="0.35">
      <c r="A59" s="82"/>
      <c r="B59" s="82"/>
      <c r="C59" s="17"/>
      <c r="L59" s="42"/>
      <c r="M59" s="42"/>
      <c r="N59" s="42"/>
      <c r="O59" s="42"/>
      <c r="P59" s="42"/>
      <c r="Q59" s="42"/>
      <c r="R59" s="42"/>
      <c r="S59" s="42"/>
      <c r="T59" s="42"/>
      <c r="U59" s="42"/>
      <c r="V59" s="42"/>
      <c r="W59" s="42"/>
      <c r="X59" s="42"/>
    </row>
    <row r="60" spans="1:24" x14ac:dyDescent="0.35">
      <c r="A60" s="82" t="s">
        <v>226</v>
      </c>
      <c r="B60" s="82" t="s">
        <v>312</v>
      </c>
      <c r="L60" s="74"/>
      <c r="M60" s="74"/>
      <c r="N60" s="74"/>
      <c r="O60" s="74"/>
      <c r="P60" s="74"/>
      <c r="Q60" s="74"/>
      <c r="R60" s="74"/>
      <c r="S60" s="74"/>
      <c r="T60" s="74"/>
      <c r="U60" s="74"/>
      <c r="V60" s="74"/>
      <c r="W60" s="74"/>
      <c r="X60" s="74"/>
    </row>
    <row r="61" spans="1:24" s="31" customFormat="1" ht="7.5" customHeight="1" x14ac:dyDescent="0.35">
      <c r="A61" s="82"/>
      <c r="B61" s="82"/>
      <c r="C61" s="17"/>
      <c r="L61" s="42"/>
      <c r="M61" s="42"/>
      <c r="N61" s="42"/>
      <c r="O61" s="42"/>
      <c r="P61" s="42"/>
      <c r="Q61" s="42"/>
      <c r="R61" s="42"/>
      <c r="S61" s="42"/>
      <c r="T61" s="42"/>
      <c r="U61" s="42"/>
      <c r="V61" s="42"/>
      <c r="W61" s="42"/>
      <c r="X61" s="42"/>
    </row>
    <row r="62" spans="1:24" s="31" customFormat="1" x14ac:dyDescent="0.35">
      <c r="A62" s="82" t="s">
        <v>47</v>
      </c>
      <c r="B62" s="82" t="s">
        <v>219</v>
      </c>
      <c r="C62" s="17"/>
      <c r="L62" s="42"/>
      <c r="M62" s="42"/>
      <c r="N62" s="42"/>
      <c r="O62" s="42"/>
      <c r="P62" s="42"/>
      <c r="Q62" s="42"/>
      <c r="R62" s="42"/>
      <c r="S62" s="42"/>
      <c r="T62" s="42"/>
      <c r="U62" s="42"/>
      <c r="V62" s="42"/>
      <c r="W62" s="42"/>
      <c r="X62" s="42"/>
    </row>
    <row r="63" spans="1:24" s="31" customFormat="1" ht="7.5" customHeight="1" x14ac:dyDescent="0.35">
      <c r="A63" s="83"/>
      <c r="B63" s="83"/>
      <c r="L63" s="42"/>
      <c r="M63" s="42"/>
      <c r="N63" s="42"/>
      <c r="O63" s="42"/>
      <c r="P63" s="42"/>
      <c r="Q63" s="42"/>
      <c r="R63" s="42"/>
      <c r="S63" s="42"/>
      <c r="T63" s="42"/>
      <c r="U63" s="42"/>
      <c r="V63" s="42"/>
      <c r="W63" s="42"/>
      <c r="X63" s="42"/>
    </row>
    <row r="64" spans="1:24" s="31" customFormat="1" x14ac:dyDescent="0.35">
      <c r="A64" s="82" t="s">
        <v>40</v>
      </c>
      <c r="B64" s="82" t="s">
        <v>328</v>
      </c>
      <c r="I64" s="17"/>
      <c r="L64" s="42"/>
      <c r="M64" s="42"/>
      <c r="N64" s="42"/>
      <c r="O64" s="42"/>
      <c r="P64" s="42"/>
      <c r="Q64" s="42"/>
      <c r="R64" s="42"/>
      <c r="S64" s="42"/>
      <c r="T64" s="42"/>
      <c r="U64" s="42"/>
      <c r="V64" s="42"/>
      <c r="W64" s="42"/>
      <c r="X64" s="42"/>
    </row>
    <row r="65" spans="1:24" s="31" customFormat="1" ht="7.5" customHeight="1" x14ac:dyDescent="0.35">
      <c r="A65" s="83"/>
      <c r="B65" s="83"/>
      <c r="L65" s="42"/>
      <c r="M65" s="42"/>
      <c r="N65" s="42"/>
      <c r="O65" s="42"/>
      <c r="P65" s="42"/>
      <c r="Q65" s="42"/>
      <c r="R65" s="42"/>
      <c r="S65" s="42"/>
      <c r="T65" s="42"/>
      <c r="U65" s="42"/>
      <c r="V65" s="42"/>
      <c r="W65" s="42"/>
      <c r="X65" s="42"/>
    </row>
    <row r="66" spans="1:24" s="31" customFormat="1" x14ac:dyDescent="0.35">
      <c r="A66" s="82" t="s">
        <v>105</v>
      </c>
      <c r="B66" s="82" t="s">
        <v>210</v>
      </c>
      <c r="C66" s="17"/>
      <c r="D66" s="17"/>
      <c r="L66" s="42"/>
      <c r="M66" s="42"/>
      <c r="N66" s="42"/>
      <c r="O66" s="42"/>
      <c r="P66" s="42"/>
      <c r="Q66" s="42"/>
      <c r="R66" s="42"/>
      <c r="S66" s="42"/>
      <c r="T66" s="42"/>
      <c r="U66" s="42"/>
      <c r="V66" s="42"/>
      <c r="W66" s="42"/>
      <c r="X66" s="42"/>
    </row>
    <row r="67" spans="1:24" s="31" customFormat="1" x14ac:dyDescent="0.35">
      <c r="A67" s="82"/>
      <c r="B67" s="82" t="s">
        <v>319</v>
      </c>
      <c r="C67" s="17"/>
      <c r="D67" s="17"/>
      <c r="L67" s="42"/>
      <c r="M67" s="42"/>
      <c r="N67" s="42"/>
      <c r="O67" s="42"/>
      <c r="P67" s="42"/>
      <c r="Q67" s="42"/>
      <c r="R67" s="42"/>
      <c r="S67" s="42"/>
      <c r="T67" s="42"/>
      <c r="U67" s="42"/>
      <c r="V67" s="42"/>
      <c r="W67" s="42"/>
      <c r="X67" s="42"/>
    </row>
    <row r="68" spans="1:24" s="31" customFormat="1" ht="7.5" customHeight="1" x14ac:dyDescent="0.35">
      <c r="A68" s="82"/>
      <c r="B68" s="82"/>
      <c r="C68" s="17"/>
      <c r="D68" s="17"/>
      <c r="L68" s="42"/>
      <c r="M68" s="42"/>
      <c r="N68" s="42"/>
      <c r="O68" s="42"/>
      <c r="P68" s="42"/>
      <c r="Q68" s="42"/>
      <c r="R68" s="42"/>
      <c r="S68" s="42"/>
      <c r="T68" s="42"/>
      <c r="U68" s="42"/>
      <c r="V68" s="42"/>
      <c r="W68" s="42"/>
      <c r="X68" s="42"/>
    </row>
    <row r="69" spans="1:24" s="31" customFormat="1" x14ac:dyDescent="0.35">
      <c r="A69" s="82" t="s">
        <v>104</v>
      </c>
      <c r="B69" s="82" t="s">
        <v>211</v>
      </c>
      <c r="C69" s="17"/>
      <c r="D69" s="17"/>
      <c r="L69" s="42"/>
      <c r="M69" s="42"/>
      <c r="N69" s="42"/>
      <c r="O69" s="42"/>
      <c r="P69" s="42"/>
      <c r="Q69" s="42"/>
      <c r="R69" s="42"/>
      <c r="S69" s="42"/>
      <c r="T69" s="42"/>
      <c r="U69" s="42"/>
      <c r="V69" s="42"/>
      <c r="W69" s="42"/>
      <c r="X69" s="42"/>
    </row>
    <row r="70" spans="1:24" s="31" customFormat="1" x14ac:dyDescent="0.35">
      <c r="A70" s="82"/>
      <c r="B70" s="82" t="s">
        <v>322</v>
      </c>
      <c r="C70" s="17"/>
      <c r="D70" s="17"/>
      <c r="L70" s="42"/>
      <c r="M70" s="42"/>
      <c r="N70" s="42"/>
      <c r="O70" s="42"/>
      <c r="P70" s="42"/>
      <c r="Q70" s="42"/>
      <c r="R70" s="42"/>
      <c r="S70" s="42"/>
      <c r="T70" s="42"/>
      <c r="U70" s="42"/>
      <c r="V70" s="42"/>
      <c r="W70" s="42"/>
      <c r="X70" s="42"/>
    </row>
    <row r="71" spans="1:24" s="31" customFormat="1" ht="7.5" customHeight="1" x14ac:dyDescent="0.35">
      <c r="A71" s="82"/>
      <c r="B71" s="82"/>
      <c r="C71" s="17"/>
      <c r="D71" s="17"/>
      <c r="L71" s="42"/>
      <c r="M71" s="42"/>
      <c r="N71" s="42"/>
      <c r="O71" s="42"/>
      <c r="P71" s="42"/>
      <c r="Q71" s="42"/>
      <c r="R71" s="42"/>
      <c r="S71" s="42"/>
      <c r="T71" s="42"/>
      <c r="U71" s="42"/>
      <c r="V71" s="42"/>
      <c r="W71" s="42"/>
      <c r="X71" s="42"/>
    </row>
    <row r="72" spans="1:24" s="31" customFormat="1" x14ac:dyDescent="0.35">
      <c r="A72" s="82" t="s">
        <v>52</v>
      </c>
      <c r="B72" s="82" t="s">
        <v>207</v>
      </c>
      <c r="C72" s="17"/>
      <c r="D72" s="17"/>
      <c r="L72" s="42"/>
      <c r="M72" s="42"/>
      <c r="N72" s="42"/>
      <c r="O72" s="42"/>
      <c r="P72" s="42"/>
      <c r="Q72" s="42"/>
      <c r="R72" s="42"/>
      <c r="S72" s="42"/>
      <c r="T72" s="42"/>
      <c r="U72" s="42"/>
      <c r="V72" s="42"/>
      <c r="W72" s="42"/>
      <c r="X72" s="42"/>
    </row>
    <row r="73" spans="1:24" s="31" customFormat="1" ht="7.5" customHeight="1" x14ac:dyDescent="0.35">
      <c r="A73" s="82"/>
      <c r="B73" s="82"/>
      <c r="C73" s="17"/>
      <c r="D73" s="17"/>
      <c r="L73" s="42"/>
      <c r="M73" s="42"/>
      <c r="N73" s="42"/>
      <c r="O73" s="42"/>
      <c r="P73" s="42"/>
      <c r="Q73" s="42"/>
      <c r="R73" s="42"/>
      <c r="S73" s="42"/>
      <c r="T73" s="42"/>
      <c r="U73" s="42"/>
      <c r="V73" s="42"/>
      <c r="W73" s="42"/>
      <c r="X73" s="42"/>
    </row>
    <row r="74" spans="1:24" s="31" customFormat="1" x14ac:dyDescent="0.35">
      <c r="A74" s="85" t="s">
        <v>145</v>
      </c>
      <c r="B74" s="82" t="s">
        <v>208</v>
      </c>
      <c r="C74" s="17"/>
      <c r="D74" s="17"/>
      <c r="L74" s="42"/>
      <c r="M74" s="42"/>
      <c r="N74" s="42"/>
      <c r="O74" s="42"/>
      <c r="P74" s="42"/>
      <c r="Q74" s="42"/>
      <c r="R74" s="42"/>
      <c r="S74" s="42"/>
      <c r="T74" s="42"/>
      <c r="U74" s="42"/>
      <c r="V74" s="42"/>
      <c r="W74" s="42"/>
      <c r="X74" s="42"/>
    </row>
    <row r="75" spans="1:24" s="31" customFormat="1" x14ac:dyDescent="0.35">
      <c r="A75" s="85"/>
      <c r="B75" s="82" t="s">
        <v>209</v>
      </c>
      <c r="C75" s="17"/>
      <c r="D75" s="17"/>
      <c r="L75" s="42"/>
      <c r="M75" s="42"/>
      <c r="N75" s="42"/>
      <c r="O75" s="42"/>
      <c r="P75" s="42"/>
      <c r="Q75" s="42"/>
      <c r="R75" s="42"/>
      <c r="S75" s="42"/>
      <c r="T75" s="42"/>
      <c r="U75" s="42"/>
      <c r="V75" s="42"/>
      <c r="W75" s="42"/>
      <c r="X75" s="42"/>
    </row>
    <row r="76" spans="1:24" s="31" customFormat="1" ht="7.5" customHeight="1" x14ac:dyDescent="0.35">
      <c r="A76" s="82"/>
      <c r="B76" s="82"/>
      <c r="C76" s="17"/>
      <c r="D76" s="17"/>
      <c r="L76" s="42"/>
      <c r="M76" s="42"/>
      <c r="N76" s="42"/>
      <c r="O76" s="42"/>
      <c r="P76" s="42"/>
      <c r="Q76" s="42"/>
      <c r="R76" s="42"/>
      <c r="S76" s="42"/>
      <c r="T76" s="42"/>
      <c r="U76" s="42"/>
      <c r="V76" s="42"/>
      <c r="W76" s="42"/>
      <c r="X76" s="42"/>
    </row>
    <row r="77" spans="1:24" s="31" customFormat="1" x14ac:dyDescent="0.35">
      <c r="A77" s="82" t="s">
        <v>125</v>
      </c>
      <c r="B77" s="82" t="s">
        <v>202</v>
      </c>
      <c r="C77" s="17"/>
      <c r="D77" s="17"/>
      <c r="L77" s="42"/>
      <c r="M77" s="42"/>
      <c r="N77" s="42"/>
      <c r="O77" s="42"/>
      <c r="P77" s="42"/>
      <c r="Q77" s="42"/>
      <c r="R77" s="42"/>
      <c r="S77" s="42"/>
      <c r="T77" s="42"/>
      <c r="U77" s="42"/>
      <c r="V77" s="42"/>
      <c r="W77" s="42"/>
      <c r="X77" s="42"/>
    </row>
    <row r="78" spans="1:24" s="31" customFormat="1" x14ac:dyDescent="0.35">
      <c r="A78" s="82"/>
      <c r="B78" s="82" t="s">
        <v>203</v>
      </c>
      <c r="C78" s="17"/>
      <c r="D78" s="17"/>
      <c r="L78" s="42"/>
      <c r="M78" s="42"/>
      <c r="N78" s="42"/>
      <c r="O78" s="42"/>
      <c r="P78" s="42"/>
      <c r="Q78" s="42"/>
      <c r="R78" s="42"/>
      <c r="S78" s="42"/>
      <c r="T78" s="42"/>
      <c r="U78" s="42"/>
      <c r="V78" s="42"/>
      <c r="W78" s="42"/>
      <c r="X78" s="42"/>
    </row>
    <row r="79" spans="1:24" s="31" customFormat="1" ht="7.5" customHeight="1" x14ac:dyDescent="0.35">
      <c r="A79" s="82"/>
      <c r="B79" s="82"/>
      <c r="C79" s="17"/>
      <c r="D79" s="17"/>
      <c r="L79" s="42"/>
      <c r="M79" s="42"/>
      <c r="N79" s="42"/>
      <c r="O79" s="42"/>
      <c r="P79" s="42"/>
      <c r="Q79" s="42"/>
      <c r="R79" s="42"/>
      <c r="S79" s="42"/>
      <c r="T79" s="42"/>
      <c r="U79" s="42"/>
      <c r="V79" s="42"/>
      <c r="W79" s="42"/>
      <c r="X79" s="42"/>
    </row>
    <row r="80" spans="1:24" s="31" customFormat="1" x14ac:dyDescent="0.35">
      <c r="A80" s="82" t="s">
        <v>157</v>
      </c>
      <c r="B80" s="82" t="s">
        <v>320</v>
      </c>
      <c r="C80" s="17"/>
      <c r="D80" s="17"/>
      <c r="L80" s="42"/>
      <c r="M80" s="42"/>
      <c r="N80" s="42"/>
      <c r="O80" s="42"/>
      <c r="P80" s="42"/>
      <c r="Q80" s="42"/>
      <c r="R80" s="42"/>
      <c r="S80" s="42"/>
      <c r="T80" s="42"/>
      <c r="U80" s="42"/>
      <c r="V80" s="42"/>
      <c r="W80" s="42"/>
      <c r="X80" s="42"/>
    </row>
    <row r="81" spans="1:24" s="31" customFormat="1" ht="7.5" customHeight="1" x14ac:dyDescent="0.35">
      <c r="A81" s="82"/>
      <c r="B81" s="82"/>
      <c r="C81" s="17"/>
      <c r="D81" s="17"/>
      <c r="L81" s="42"/>
      <c r="M81" s="42"/>
      <c r="N81" s="42"/>
      <c r="O81" s="42"/>
      <c r="P81" s="42"/>
      <c r="Q81" s="42"/>
      <c r="R81" s="42"/>
      <c r="S81" s="42"/>
      <c r="T81" s="42"/>
      <c r="U81" s="42"/>
      <c r="V81" s="42"/>
      <c r="W81" s="42"/>
      <c r="X81" s="42"/>
    </row>
    <row r="82" spans="1:24" s="31" customFormat="1" x14ac:dyDescent="0.35">
      <c r="A82" s="82" t="s">
        <v>151</v>
      </c>
      <c r="B82" s="82" t="s">
        <v>212</v>
      </c>
      <c r="C82" s="17"/>
      <c r="D82" s="17"/>
      <c r="L82" s="42"/>
      <c r="M82" s="42"/>
      <c r="N82" s="42"/>
      <c r="O82" s="42"/>
      <c r="P82" s="42"/>
      <c r="Q82" s="42"/>
      <c r="R82" s="42"/>
      <c r="S82" s="42"/>
      <c r="T82" s="42"/>
      <c r="U82" s="42"/>
      <c r="V82" s="42"/>
      <c r="W82" s="42"/>
      <c r="X82" s="42"/>
    </row>
    <row r="83" spans="1:24" s="31" customFormat="1" x14ac:dyDescent="0.35">
      <c r="A83" s="82"/>
      <c r="B83" s="82" t="s">
        <v>223</v>
      </c>
      <c r="C83" s="17"/>
      <c r="D83" s="17"/>
      <c r="L83" s="42"/>
      <c r="M83" s="42"/>
      <c r="N83" s="42"/>
      <c r="O83" s="42"/>
      <c r="P83" s="42"/>
      <c r="Q83" s="42"/>
      <c r="R83" s="42"/>
      <c r="S83" s="42"/>
      <c r="T83" s="42"/>
      <c r="U83" s="42"/>
      <c r="V83" s="42"/>
      <c r="W83" s="42"/>
      <c r="X83" s="42"/>
    </row>
    <row r="84" spans="1:24" s="31" customFormat="1" ht="7.5" customHeight="1" x14ac:dyDescent="0.35">
      <c r="A84" s="17"/>
      <c r="B84" s="17"/>
      <c r="C84" s="17"/>
      <c r="D84" s="17"/>
      <c r="L84" s="42"/>
      <c r="M84" s="42"/>
      <c r="N84" s="42"/>
      <c r="O84" s="42"/>
      <c r="P84" s="42"/>
      <c r="Q84" s="42"/>
      <c r="R84" s="42"/>
      <c r="S84" s="42"/>
      <c r="T84" s="42"/>
      <c r="U84" s="42"/>
      <c r="V84" s="42"/>
      <c r="W84" s="42"/>
      <c r="X84" s="42"/>
    </row>
    <row r="86" spans="1:24" x14ac:dyDescent="0.35">
      <c r="A86" s="38" t="s">
        <v>106</v>
      </c>
    </row>
    <row r="87" spans="1:24" x14ac:dyDescent="0.35">
      <c r="B87" s="168" t="s">
        <v>26</v>
      </c>
      <c r="C87" s="169"/>
      <c r="M87" s="18"/>
      <c r="N87" s="18"/>
      <c r="O87" s="18"/>
      <c r="P87" s="18"/>
      <c r="Q87" s="18"/>
      <c r="R87" s="18"/>
    </row>
    <row r="88" spans="1:24" x14ac:dyDescent="0.35">
      <c r="B88" s="32">
        <v>0</v>
      </c>
      <c r="C88" s="33" t="s">
        <v>27</v>
      </c>
      <c r="M88" s="18"/>
      <c r="N88" s="18"/>
      <c r="O88" s="18"/>
      <c r="P88" s="18"/>
      <c r="Q88" s="18"/>
      <c r="R88" s="18"/>
      <c r="T88" s="19"/>
    </row>
    <row r="89" spans="1:24" x14ac:dyDescent="0.35">
      <c r="B89" s="34">
        <v>1</v>
      </c>
      <c r="C89" s="35" t="s">
        <v>28</v>
      </c>
      <c r="M89" s="18"/>
      <c r="N89" s="18"/>
      <c r="O89" s="18"/>
      <c r="P89" s="18"/>
      <c r="Q89" s="18"/>
      <c r="R89" s="18"/>
    </row>
    <row r="90" spans="1:24" x14ac:dyDescent="0.35">
      <c r="B90" s="34">
        <v>2</v>
      </c>
      <c r="C90" s="35" t="s">
        <v>30</v>
      </c>
    </row>
    <row r="91" spans="1:24" x14ac:dyDescent="0.35">
      <c r="B91" s="34">
        <v>3</v>
      </c>
      <c r="C91" s="35" t="s">
        <v>32</v>
      </c>
    </row>
    <row r="92" spans="1:24" x14ac:dyDescent="0.35">
      <c r="B92" s="34">
        <v>4</v>
      </c>
      <c r="C92" s="35" t="s">
        <v>34</v>
      </c>
    </row>
    <row r="93" spans="1:24" x14ac:dyDescent="0.35">
      <c r="B93" s="36">
        <v>5</v>
      </c>
      <c r="C93" s="37" t="s">
        <v>31</v>
      </c>
    </row>
  </sheetData>
  <mergeCells count="1">
    <mergeCell ref="B87:C87"/>
  </mergeCells>
  <pageMargins left="0.23622047244094491" right="0.23622047244094491" top="0.74803149606299213" bottom="0.74803149606299213" header="0.31496062992125984" footer="0.31496062992125984"/>
  <pageSetup paperSize="9" scale="40" orientation="portrait" r:id="rId1"/>
  <headerFooter>
    <oddFooter>&amp;L&amp;8Doc Number: TEM-00254
Doc Owner: Lead Engineer - Automation and Process Control&amp;C&amp;8Version Date: 21/09/2026
Doc Approver: Team Leader Process &amp; Analysis&amp;R&amp;8Version 5</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81F1F-A61F-42FC-B6B2-D1CAB3E2F904}">
  <sheetPr codeName="Sheet3">
    <pageSetUpPr fitToPage="1"/>
  </sheetPr>
  <dimension ref="A4:O37"/>
  <sheetViews>
    <sheetView view="pageBreakPreview" topLeftCell="A9" zoomScaleNormal="85" zoomScaleSheetLayoutView="100" workbookViewId="0">
      <selection activeCell="B13" sqref="B13:H13"/>
    </sheetView>
  </sheetViews>
  <sheetFormatPr defaultRowHeight="13" x14ac:dyDescent="0.35"/>
  <cols>
    <col min="1" max="1" width="3.453125" style="1" customWidth="1"/>
    <col min="2" max="2" width="12.54296875" style="1" customWidth="1"/>
    <col min="3" max="3" width="13.54296875" style="1" customWidth="1"/>
    <col min="4" max="4" width="46.54296875" style="1" customWidth="1"/>
    <col min="5" max="5" width="15.453125" style="1" customWidth="1"/>
    <col min="6" max="6" width="16.54296875" style="1" customWidth="1"/>
    <col min="7" max="7" width="15.54296875" style="1" customWidth="1"/>
    <col min="8" max="8" width="5" style="1" customWidth="1"/>
    <col min="9" max="256" width="9.453125" style="1"/>
    <col min="257" max="257" width="6.54296875" style="1" customWidth="1"/>
    <col min="258" max="258" width="13.54296875" style="1" customWidth="1"/>
    <col min="259" max="259" width="20.54296875" style="1" customWidth="1"/>
    <col min="260" max="260" width="9.453125" style="1"/>
    <col min="261" max="261" width="8.54296875" style="1" customWidth="1"/>
    <col min="262" max="264" width="11.54296875" style="1" customWidth="1"/>
    <col min="265" max="512" width="9.453125" style="1"/>
    <col min="513" max="513" width="6.54296875" style="1" customWidth="1"/>
    <col min="514" max="514" width="13.54296875" style="1" customWidth="1"/>
    <col min="515" max="515" width="20.54296875" style="1" customWidth="1"/>
    <col min="516" max="516" width="9.453125" style="1"/>
    <col min="517" max="517" width="8.54296875" style="1" customWidth="1"/>
    <col min="518" max="520" width="11.54296875" style="1" customWidth="1"/>
    <col min="521" max="768" width="9.453125" style="1"/>
    <col min="769" max="769" width="6.54296875" style="1" customWidth="1"/>
    <col min="770" max="770" width="13.54296875" style="1" customWidth="1"/>
    <col min="771" max="771" width="20.54296875" style="1" customWidth="1"/>
    <col min="772" max="772" width="9.453125" style="1"/>
    <col min="773" max="773" width="8.54296875" style="1" customWidth="1"/>
    <col min="774" max="776" width="11.54296875" style="1" customWidth="1"/>
    <col min="777" max="1024" width="9.453125" style="1"/>
    <col min="1025" max="1025" width="6.54296875" style="1" customWidth="1"/>
    <col min="1026" max="1026" width="13.54296875" style="1" customWidth="1"/>
    <col min="1027" max="1027" width="20.54296875" style="1" customWidth="1"/>
    <col min="1028" max="1028" width="9.453125" style="1"/>
    <col min="1029" max="1029" width="8.54296875" style="1" customWidth="1"/>
    <col min="1030" max="1032" width="11.54296875" style="1" customWidth="1"/>
    <col min="1033" max="1280" width="9.453125" style="1"/>
    <col min="1281" max="1281" width="6.54296875" style="1" customWidth="1"/>
    <col min="1282" max="1282" width="13.54296875" style="1" customWidth="1"/>
    <col min="1283" max="1283" width="20.54296875" style="1" customWidth="1"/>
    <col min="1284" max="1284" width="9.453125" style="1"/>
    <col min="1285" max="1285" width="8.54296875" style="1" customWidth="1"/>
    <col min="1286" max="1288" width="11.54296875" style="1" customWidth="1"/>
    <col min="1289" max="1536" width="9.453125" style="1"/>
    <col min="1537" max="1537" width="6.54296875" style="1" customWidth="1"/>
    <col min="1538" max="1538" width="13.54296875" style="1" customWidth="1"/>
    <col min="1539" max="1539" width="20.54296875" style="1" customWidth="1"/>
    <col min="1540" max="1540" width="9.453125" style="1"/>
    <col min="1541" max="1541" width="8.54296875" style="1" customWidth="1"/>
    <col min="1542" max="1544" width="11.54296875" style="1" customWidth="1"/>
    <col min="1545" max="1792" width="9.453125" style="1"/>
    <col min="1793" max="1793" width="6.54296875" style="1" customWidth="1"/>
    <col min="1794" max="1794" width="13.54296875" style="1" customWidth="1"/>
    <col min="1795" max="1795" width="20.54296875" style="1" customWidth="1"/>
    <col min="1796" max="1796" width="9.453125" style="1"/>
    <col min="1797" max="1797" width="8.54296875" style="1" customWidth="1"/>
    <col min="1798" max="1800" width="11.54296875" style="1" customWidth="1"/>
    <col min="1801" max="2048" width="9.453125" style="1"/>
    <col min="2049" max="2049" width="6.54296875" style="1" customWidth="1"/>
    <col min="2050" max="2050" width="13.54296875" style="1" customWidth="1"/>
    <col min="2051" max="2051" width="20.54296875" style="1" customWidth="1"/>
    <col min="2052" max="2052" width="9.453125" style="1"/>
    <col min="2053" max="2053" width="8.54296875" style="1" customWidth="1"/>
    <col min="2054" max="2056" width="11.54296875" style="1" customWidth="1"/>
    <col min="2057" max="2304" width="9.453125" style="1"/>
    <col min="2305" max="2305" width="6.54296875" style="1" customWidth="1"/>
    <col min="2306" max="2306" width="13.54296875" style="1" customWidth="1"/>
    <col min="2307" max="2307" width="20.54296875" style="1" customWidth="1"/>
    <col min="2308" max="2308" width="9.453125" style="1"/>
    <col min="2309" max="2309" width="8.54296875" style="1" customWidth="1"/>
    <col min="2310" max="2312" width="11.54296875" style="1" customWidth="1"/>
    <col min="2313" max="2560" width="9.453125" style="1"/>
    <col min="2561" max="2561" width="6.54296875" style="1" customWidth="1"/>
    <col min="2562" max="2562" width="13.54296875" style="1" customWidth="1"/>
    <col min="2563" max="2563" width="20.54296875" style="1" customWidth="1"/>
    <col min="2564" max="2564" width="9.453125" style="1"/>
    <col min="2565" max="2565" width="8.54296875" style="1" customWidth="1"/>
    <col min="2566" max="2568" width="11.54296875" style="1" customWidth="1"/>
    <col min="2569" max="2816" width="9.453125" style="1"/>
    <col min="2817" max="2817" width="6.54296875" style="1" customWidth="1"/>
    <col min="2818" max="2818" width="13.54296875" style="1" customWidth="1"/>
    <col min="2819" max="2819" width="20.54296875" style="1" customWidth="1"/>
    <col min="2820" max="2820" width="9.453125" style="1"/>
    <col min="2821" max="2821" width="8.54296875" style="1" customWidth="1"/>
    <col min="2822" max="2824" width="11.54296875" style="1" customWidth="1"/>
    <col min="2825" max="3072" width="9.453125" style="1"/>
    <col min="3073" max="3073" width="6.54296875" style="1" customWidth="1"/>
    <col min="3074" max="3074" width="13.54296875" style="1" customWidth="1"/>
    <col min="3075" max="3075" width="20.54296875" style="1" customWidth="1"/>
    <col min="3076" max="3076" width="9.453125" style="1"/>
    <col min="3077" max="3077" width="8.54296875" style="1" customWidth="1"/>
    <col min="3078" max="3080" width="11.54296875" style="1" customWidth="1"/>
    <col min="3081" max="3328" width="9.453125" style="1"/>
    <col min="3329" max="3329" width="6.54296875" style="1" customWidth="1"/>
    <col min="3330" max="3330" width="13.54296875" style="1" customWidth="1"/>
    <col min="3331" max="3331" width="20.54296875" style="1" customWidth="1"/>
    <col min="3332" max="3332" width="9.453125" style="1"/>
    <col min="3333" max="3333" width="8.54296875" style="1" customWidth="1"/>
    <col min="3334" max="3336" width="11.54296875" style="1" customWidth="1"/>
    <col min="3337" max="3584" width="9.453125" style="1"/>
    <col min="3585" max="3585" width="6.54296875" style="1" customWidth="1"/>
    <col min="3586" max="3586" width="13.54296875" style="1" customWidth="1"/>
    <col min="3587" max="3587" width="20.54296875" style="1" customWidth="1"/>
    <col min="3588" max="3588" width="9.453125" style="1"/>
    <col min="3589" max="3589" width="8.54296875" style="1" customWidth="1"/>
    <col min="3590" max="3592" width="11.54296875" style="1" customWidth="1"/>
    <col min="3593" max="3840" width="9.453125" style="1"/>
    <col min="3841" max="3841" width="6.54296875" style="1" customWidth="1"/>
    <col min="3842" max="3842" width="13.54296875" style="1" customWidth="1"/>
    <col min="3843" max="3843" width="20.54296875" style="1" customWidth="1"/>
    <col min="3844" max="3844" width="9.453125" style="1"/>
    <col min="3845" max="3845" width="8.54296875" style="1" customWidth="1"/>
    <col min="3846" max="3848" width="11.54296875" style="1" customWidth="1"/>
    <col min="3849" max="4096" width="9.453125" style="1"/>
    <col min="4097" max="4097" width="6.54296875" style="1" customWidth="1"/>
    <col min="4098" max="4098" width="13.54296875" style="1" customWidth="1"/>
    <col min="4099" max="4099" width="20.54296875" style="1" customWidth="1"/>
    <col min="4100" max="4100" width="9.453125" style="1"/>
    <col min="4101" max="4101" width="8.54296875" style="1" customWidth="1"/>
    <col min="4102" max="4104" width="11.54296875" style="1" customWidth="1"/>
    <col min="4105" max="4352" width="9.453125" style="1"/>
    <col min="4353" max="4353" width="6.54296875" style="1" customWidth="1"/>
    <col min="4354" max="4354" width="13.54296875" style="1" customWidth="1"/>
    <col min="4355" max="4355" width="20.54296875" style="1" customWidth="1"/>
    <col min="4356" max="4356" width="9.453125" style="1"/>
    <col min="4357" max="4357" width="8.54296875" style="1" customWidth="1"/>
    <col min="4358" max="4360" width="11.54296875" style="1" customWidth="1"/>
    <col min="4361" max="4608" width="9.453125" style="1"/>
    <col min="4609" max="4609" width="6.54296875" style="1" customWidth="1"/>
    <col min="4610" max="4610" width="13.54296875" style="1" customWidth="1"/>
    <col min="4611" max="4611" width="20.54296875" style="1" customWidth="1"/>
    <col min="4612" max="4612" width="9.453125" style="1"/>
    <col min="4613" max="4613" width="8.54296875" style="1" customWidth="1"/>
    <col min="4614" max="4616" width="11.54296875" style="1" customWidth="1"/>
    <col min="4617" max="4864" width="9.453125" style="1"/>
    <col min="4865" max="4865" width="6.54296875" style="1" customWidth="1"/>
    <col min="4866" max="4866" width="13.54296875" style="1" customWidth="1"/>
    <col min="4867" max="4867" width="20.54296875" style="1" customWidth="1"/>
    <col min="4868" max="4868" width="9.453125" style="1"/>
    <col min="4869" max="4869" width="8.54296875" style="1" customWidth="1"/>
    <col min="4870" max="4872" width="11.54296875" style="1" customWidth="1"/>
    <col min="4873" max="5120" width="9.453125" style="1"/>
    <col min="5121" max="5121" width="6.54296875" style="1" customWidth="1"/>
    <col min="5122" max="5122" width="13.54296875" style="1" customWidth="1"/>
    <col min="5123" max="5123" width="20.54296875" style="1" customWidth="1"/>
    <col min="5124" max="5124" width="9.453125" style="1"/>
    <col min="5125" max="5125" width="8.54296875" style="1" customWidth="1"/>
    <col min="5126" max="5128" width="11.54296875" style="1" customWidth="1"/>
    <col min="5129" max="5376" width="9.453125" style="1"/>
    <col min="5377" max="5377" width="6.54296875" style="1" customWidth="1"/>
    <col min="5378" max="5378" width="13.54296875" style="1" customWidth="1"/>
    <col min="5379" max="5379" width="20.54296875" style="1" customWidth="1"/>
    <col min="5380" max="5380" width="9.453125" style="1"/>
    <col min="5381" max="5381" width="8.54296875" style="1" customWidth="1"/>
    <col min="5382" max="5384" width="11.54296875" style="1" customWidth="1"/>
    <col min="5385" max="5632" width="9.453125" style="1"/>
    <col min="5633" max="5633" width="6.54296875" style="1" customWidth="1"/>
    <col min="5634" max="5634" width="13.54296875" style="1" customWidth="1"/>
    <col min="5635" max="5635" width="20.54296875" style="1" customWidth="1"/>
    <col min="5636" max="5636" width="9.453125" style="1"/>
    <col min="5637" max="5637" width="8.54296875" style="1" customWidth="1"/>
    <col min="5638" max="5640" width="11.54296875" style="1" customWidth="1"/>
    <col min="5641" max="5888" width="9.453125" style="1"/>
    <col min="5889" max="5889" width="6.54296875" style="1" customWidth="1"/>
    <col min="5890" max="5890" width="13.54296875" style="1" customWidth="1"/>
    <col min="5891" max="5891" width="20.54296875" style="1" customWidth="1"/>
    <col min="5892" max="5892" width="9.453125" style="1"/>
    <col min="5893" max="5893" width="8.54296875" style="1" customWidth="1"/>
    <col min="5894" max="5896" width="11.54296875" style="1" customWidth="1"/>
    <col min="5897" max="6144" width="9.453125" style="1"/>
    <col min="6145" max="6145" width="6.54296875" style="1" customWidth="1"/>
    <col min="6146" max="6146" width="13.54296875" style="1" customWidth="1"/>
    <col min="6147" max="6147" width="20.54296875" style="1" customWidth="1"/>
    <col min="6148" max="6148" width="9.453125" style="1"/>
    <col min="6149" max="6149" width="8.54296875" style="1" customWidth="1"/>
    <col min="6150" max="6152" width="11.54296875" style="1" customWidth="1"/>
    <col min="6153" max="6400" width="9.453125" style="1"/>
    <col min="6401" max="6401" width="6.54296875" style="1" customWidth="1"/>
    <col min="6402" max="6402" width="13.54296875" style="1" customWidth="1"/>
    <col min="6403" max="6403" width="20.54296875" style="1" customWidth="1"/>
    <col min="6404" max="6404" width="9.453125" style="1"/>
    <col min="6405" max="6405" width="8.54296875" style="1" customWidth="1"/>
    <col min="6406" max="6408" width="11.54296875" style="1" customWidth="1"/>
    <col min="6409" max="6656" width="9.453125" style="1"/>
    <col min="6657" max="6657" width="6.54296875" style="1" customWidth="1"/>
    <col min="6658" max="6658" width="13.54296875" style="1" customWidth="1"/>
    <col min="6659" max="6659" width="20.54296875" style="1" customWidth="1"/>
    <col min="6660" max="6660" width="9.453125" style="1"/>
    <col min="6661" max="6661" width="8.54296875" style="1" customWidth="1"/>
    <col min="6662" max="6664" width="11.54296875" style="1" customWidth="1"/>
    <col min="6665" max="6912" width="9.453125" style="1"/>
    <col min="6913" max="6913" width="6.54296875" style="1" customWidth="1"/>
    <col min="6914" max="6914" width="13.54296875" style="1" customWidth="1"/>
    <col min="6915" max="6915" width="20.54296875" style="1" customWidth="1"/>
    <col min="6916" max="6916" width="9.453125" style="1"/>
    <col min="6917" max="6917" width="8.54296875" style="1" customWidth="1"/>
    <col min="6918" max="6920" width="11.54296875" style="1" customWidth="1"/>
    <col min="6921" max="7168" width="9.453125" style="1"/>
    <col min="7169" max="7169" width="6.54296875" style="1" customWidth="1"/>
    <col min="7170" max="7170" width="13.54296875" style="1" customWidth="1"/>
    <col min="7171" max="7171" width="20.54296875" style="1" customWidth="1"/>
    <col min="7172" max="7172" width="9.453125" style="1"/>
    <col min="7173" max="7173" width="8.54296875" style="1" customWidth="1"/>
    <col min="7174" max="7176" width="11.54296875" style="1" customWidth="1"/>
    <col min="7177" max="7424" width="9.453125" style="1"/>
    <col min="7425" max="7425" width="6.54296875" style="1" customWidth="1"/>
    <col min="7426" max="7426" width="13.54296875" style="1" customWidth="1"/>
    <col min="7427" max="7427" width="20.54296875" style="1" customWidth="1"/>
    <col min="7428" max="7428" width="9.453125" style="1"/>
    <col min="7429" max="7429" width="8.54296875" style="1" customWidth="1"/>
    <col min="7430" max="7432" width="11.54296875" style="1" customWidth="1"/>
    <col min="7433" max="7680" width="9.453125" style="1"/>
    <col min="7681" max="7681" width="6.54296875" style="1" customWidth="1"/>
    <col min="7682" max="7682" width="13.54296875" style="1" customWidth="1"/>
    <col min="7683" max="7683" width="20.54296875" style="1" customWidth="1"/>
    <col min="7684" max="7684" width="9.453125" style="1"/>
    <col min="7685" max="7685" width="8.54296875" style="1" customWidth="1"/>
    <col min="7686" max="7688" width="11.54296875" style="1" customWidth="1"/>
    <col min="7689" max="7936" width="9.453125" style="1"/>
    <col min="7937" max="7937" width="6.54296875" style="1" customWidth="1"/>
    <col min="7938" max="7938" width="13.54296875" style="1" customWidth="1"/>
    <col min="7939" max="7939" width="20.54296875" style="1" customWidth="1"/>
    <col min="7940" max="7940" width="9.453125" style="1"/>
    <col min="7941" max="7941" width="8.54296875" style="1" customWidth="1"/>
    <col min="7942" max="7944" width="11.54296875" style="1" customWidth="1"/>
    <col min="7945" max="8192" width="9.453125" style="1"/>
    <col min="8193" max="8193" width="6.54296875" style="1" customWidth="1"/>
    <col min="8194" max="8194" width="13.54296875" style="1" customWidth="1"/>
    <col min="8195" max="8195" width="20.54296875" style="1" customWidth="1"/>
    <col min="8196" max="8196" width="9.453125" style="1"/>
    <col min="8197" max="8197" width="8.54296875" style="1" customWidth="1"/>
    <col min="8198" max="8200" width="11.54296875" style="1" customWidth="1"/>
    <col min="8201" max="8448" width="9.453125" style="1"/>
    <col min="8449" max="8449" width="6.54296875" style="1" customWidth="1"/>
    <col min="8450" max="8450" width="13.54296875" style="1" customWidth="1"/>
    <col min="8451" max="8451" width="20.54296875" style="1" customWidth="1"/>
    <col min="8452" max="8452" width="9.453125" style="1"/>
    <col min="8453" max="8453" width="8.54296875" style="1" customWidth="1"/>
    <col min="8454" max="8456" width="11.54296875" style="1" customWidth="1"/>
    <col min="8457" max="8704" width="9.453125" style="1"/>
    <col min="8705" max="8705" width="6.54296875" style="1" customWidth="1"/>
    <col min="8706" max="8706" width="13.54296875" style="1" customWidth="1"/>
    <col min="8707" max="8707" width="20.54296875" style="1" customWidth="1"/>
    <col min="8708" max="8708" width="9.453125" style="1"/>
    <col min="8709" max="8709" width="8.54296875" style="1" customWidth="1"/>
    <col min="8710" max="8712" width="11.54296875" style="1" customWidth="1"/>
    <col min="8713" max="8960" width="9.453125" style="1"/>
    <col min="8961" max="8961" width="6.54296875" style="1" customWidth="1"/>
    <col min="8962" max="8962" width="13.54296875" style="1" customWidth="1"/>
    <col min="8963" max="8963" width="20.54296875" style="1" customWidth="1"/>
    <col min="8964" max="8964" width="9.453125" style="1"/>
    <col min="8965" max="8965" width="8.54296875" style="1" customWidth="1"/>
    <col min="8966" max="8968" width="11.54296875" style="1" customWidth="1"/>
    <col min="8969" max="9216" width="9.453125" style="1"/>
    <col min="9217" max="9217" width="6.54296875" style="1" customWidth="1"/>
    <col min="9218" max="9218" width="13.54296875" style="1" customWidth="1"/>
    <col min="9219" max="9219" width="20.54296875" style="1" customWidth="1"/>
    <col min="9220" max="9220" width="9.453125" style="1"/>
    <col min="9221" max="9221" width="8.54296875" style="1" customWidth="1"/>
    <col min="9222" max="9224" width="11.54296875" style="1" customWidth="1"/>
    <col min="9225" max="9472" width="9.453125" style="1"/>
    <col min="9473" max="9473" width="6.54296875" style="1" customWidth="1"/>
    <col min="9474" max="9474" width="13.54296875" style="1" customWidth="1"/>
    <col min="9475" max="9475" width="20.54296875" style="1" customWidth="1"/>
    <col min="9476" max="9476" width="9.453125" style="1"/>
    <col min="9477" max="9477" width="8.54296875" style="1" customWidth="1"/>
    <col min="9478" max="9480" width="11.54296875" style="1" customWidth="1"/>
    <col min="9481" max="9728" width="9.453125" style="1"/>
    <col min="9729" max="9729" width="6.54296875" style="1" customWidth="1"/>
    <col min="9730" max="9730" width="13.54296875" style="1" customWidth="1"/>
    <col min="9731" max="9731" width="20.54296875" style="1" customWidth="1"/>
    <col min="9732" max="9732" width="9.453125" style="1"/>
    <col min="9733" max="9733" width="8.54296875" style="1" customWidth="1"/>
    <col min="9734" max="9736" width="11.54296875" style="1" customWidth="1"/>
    <col min="9737" max="9984" width="9.453125" style="1"/>
    <col min="9985" max="9985" width="6.54296875" style="1" customWidth="1"/>
    <col min="9986" max="9986" width="13.54296875" style="1" customWidth="1"/>
    <col min="9987" max="9987" width="20.54296875" style="1" customWidth="1"/>
    <col min="9988" max="9988" width="9.453125" style="1"/>
    <col min="9989" max="9989" width="8.54296875" style="1" customWidth="1"/>
    <col min="9990" max="9992" width="11.54296875" style="1" customWidth="1"/>
    <col min="9993" max="10240" width="9.453125" style="1"/>
    <col min="10241" max="10241" width="6.54296875" style="1" customWidth="1"/>
    <col min="10242" max="10242" width="13.54296875" style="1" customWidth="1"/>
    <col min="10243" max="10243" width="20.54296875" style="1" customWidth="1"/>
    <col min="10244" max="10244" width="9.453125" style="1"/>
    <col min="10245" max="10245" width="8.54296875" style="1" customWidth="1"/>
    <col min="10246" max="10248" width="11.54296875" style="1" customWidth="1"/>
    <col min="10249" max="10496" width="9.453125" style="1"/>
    <col min="10497" max="10497" width="6.54296875" style="1" customWidth="1"/>
    <col min="10498" max="10498" width="13.54296875" style="1" customWidth="1"/>
    <col min="10499" max="10499" width="20.54296875" style="1" customWidth="1"/>
    <col min="10500" max="10500" width="9.453125" style="1"/>
    <col min="10501" max="10501" width="8.54296875" style="1" customWidth="1"/>
    <col min="10502" max="10504" width="11.54296875" style="1" customWidth="1"/>
    <col min="10505" max="10752" width="9.453125" style="1"/>
    <col min="10753" max="10753" width="6.54296875" style="1" customWidth="1"/>
    <col min="10754" max="10754" width="13.54296875" style="1" customWidth="1"/>
    <col min="10755" max="10755" width="20.54296875" style="1" customWidth="1"/>
    <col min="10756" max="10756" width="9.453125" style="1"/>
    <col min="10757" max="10757" width="8.54296875" style="1" customWidth="1"/>
    <col min="10758" max="10760" width="11.54296875" style="1" customWidth="1"/>
    <col min="10761" max="11008" width="9.453125" style="1"/>
    <col min="11009" max="11009" width="6.54296875" style="1" customWidth="1"/>
    <col min="11010" max="11010" width="13.54296875" style="1" customWidth="1"/>
    <col min="11011" max="11011" width="20.54296875" style="1" customWidth="1"/>
    <col min="11012" max="11012" width="9.453125" style="1"/>
    <col min="11013" max="11013" width="8.54296875" style="1" customWidth="1"/>
    <col min="11014" max="11016" width="11.54296875" style="1" customWidth="1"/>
    <col min="11017" max="11264" width="9.453125" style="1"/>
    <col min="11265" max="11265" width="6.54296875" style="1" customWidth="1"/>
    <col min="11266" max="11266" width="13.54296875" style="1" customWidth="1"/>
    <col min="11267" max="11267" width="20.54296875" style="1" customWidth="1"/>
    <col min="11268" max="11268" width="9.453125" style="1"/>
    <col min="11269" max="11269" width="8.54296875" style="1" customWidth="1"/>
    <col min="11270" max="11272" width="11.54296875" style="1" customWidth="1"/>
    <col min="11273" max="11520" width="9.453125" style="1"/>
    <col min="11521" max="11521" width="6.54296875" style="1" customWidth="1"/>
    <col min="11522" max="11522" width="13.54296875" style="1" customWidth="1"/>
    <col min="11523" max="11523" width="20.54296875" style="1" customWidth="1"/>
    <col min="11524" max="11524" width="9.453125" style="1"/>
    <col min="11525" max="11525" width="8.54296875" style="1" customWidth="1"/>
    <col min="11526" max="11528" width="11.54296875" style="1" customWidth="1"/>
    <col min="11529" max="11776" width="9.453125" style="1"/>
    <col min="11777" max="11777" width="6.54296875" style="1" customWidth="1"/>
    <col min="11778" max="11778" width="13.54296875" style="1" customWidth="1"/>
    <col min="11779" max="11779" width="20.54296875" style="1" customWidth="1"/>
    <col min="11780" max="11780" width="9.453125" style="1"/>
    <col min="11781" max="11781" width="8.54296875" style="1" customWidth="1"/>
    <col min="11782" max="11784" width="11.54296875" style="1" customWidth="1"/>
    <col min="11785" max="12032" width="9.453125" style="1"/>
    <col min="12033" max="12033" width="6.54296875" style="1" customWidth="1"/>
    <col min="12034" max="12034" width="13.54296875" style="1" customWidth="1"/>
    <col min="12035" max="12035" width="20.54296875" style="1" customWidth="1"/>
    <col min="12036" max="12036" width="9.453125" style="1"/>
    <col min="12037" max="12037" width="8.54296875" style="1" customWidth="1"/>
    <col min="12038" max="12040" width="11.54296875" style="1" customWidth="1"/>
    <col min="12041" max="12288" width="9.453125" style="1"/>
    <col min="12289" max="12289" width="6.54296875" style="1" customWidth="1"/>
    <col min="12290" max="12290" width="13.54296875" style="1" customWidth="1"/>
    <col min="12291" max="12291" width="20.54296875" style="1" customWidth="1"/>
    <col min="12292" max="12292" width="9.453125" style="1"/>
    <col min="12293" max="12293" width="8.54296875" style="1" customWidth="1"/>
    <col min="12294" max="12296" width="11.54296875" style="1" customWidth="1"/>
    <col min="12297" max="12544" width="9.453125" style="1"/>
    <col min="12545" max="12545" width="6.54296875" style="1" customWidth="1"/>
    <col min="12546" max="12546" width="13.54296875" style="1" customWidth="1"/>
    <col min="12547" max="12547" width="20.54296875" style="1" customWidth="1"/>
    <col min="12548" max="12548" width="9.453125" style="1"/>
    <col min="12549" max="12549" width="8.54296875" style="1" customWidth="1"/>
    <col min="12550" max="12552" width="11.54296875" style="1" customWidth="1"/>
    <col min="12553" max="12800" width="9.453125" style="1"/>
    <col min="12801" max="12801" width="6.54296875" style="1" customWidth="1"/>
    <col min="12802" max="12802" width="13.54296875" style="1" customWidth="1"/>
    <col min="12803" max="12803" width="20.54296875" style="1" customWidth="1"/>
    <col min="12804" max="12804" width="9.453125" style="1"/>
    <col min="12805" max="12805" width="8.54296875" style="1" customWidth="1"/>
    <col min="12806" max="12808" width="11.54296875" style="1" customWidth="1"/>
    <col min="12809" max="13056" width="9.453125" style="1"/>
    <col min="13057" max="13057" width="6.54296875" style="1" customWidth="1"/>
    <col min="13058" max="13058" width="13.54296875" style="1" customWidth="1"/>
    <col min="13059" max="13059" width="20.54296875" style="1" customWidth="1"/>
    <col min="13060" max="13060" width="9.453125" style="1"/>
    <col min="13061" max="13061" width="8.54296875" style="1" customWidth="1"/>
    <col min="13062" max="13064" width="11.54296875" style="1" customWidth="1"/>
    <col min="13065" max="13312" width="9.453125" style="1"/>
    <col min="13313" max="13313" width="6.54296875" style="1" customWidth="1"/>
    <col min="13314" max="13314" width="13.54296875" style="1" customWidth="1"/>
    <col min="13315" max="13315" width="20.54296875" style="1" customWidth="1"/>
    <col min="13316" max="13316" width="9.453125" style="1"/>
    <col min="13317" max="13317" width="8.54296875" style="1" customWidth="1"/>
    <col min="13318" max="13320" width="11.54296875" style="1" customWidth="1"/>
    <col min="13321" max="13568" width="9.453125" style="1"/>
    <col min="13569" max="13569" width="6.54296875" style="1" customWidth="1"/>
    <col min="13570" max="13570" width="13.54296875" style="1" customWidth="1"/>
    <col min="13571" max="13571" width="20.54296875" style="1" customWidth="1"/>
    <col min="13572" max="13572" width="9.453125" style="1"/>
    <col min="13573" max="13573" width="8.54296875" style="1" customWidth="1"/>
    <col min="13574" max="13576" width="11.54296875" style="1" customWidth="1"/>
    <col min="13577" max="13824" width="9.453125" style="1"/>
    <col min="13825" max="13825" width="6.54296875" style="1" customWidth="1"/>
    <col min="13826" max="13826" width="13.54296875" style="1" customWidth="1"/>
    <col min="13827" max="13827" width="20.54296875" style="1" customWidth="1"/>
    <col min="13828" max="13828" width="9.453125" style="1"/>
    <col min="13829" max="13829" width="8.54296875" style="1" customWidth="1"/>
    <col min="13830" max="13832" width="11.54296875" style="1" customWidth="1"/>
    <col min="13833" max="14080" width="9.453125" style="1"/>
    <col min="14081" max="14081" width="6.54296875" style="1" customWidth="1"/>
    <col min="14082" max="14082" width="13.54296875" style="1" customWidth="1"/>
    <col min="14083" max="14083" width="20.54296875" style="1" customWidth="1"/>
    <col min="14084" max="14084" width="9.453125" style="1"/>
    <col min="14085" max="14085" width="8.54296875" style="1" customWidth="1"/>
    <col min="14086" max="14088" width="11.54296875" style="1" customWidth="1"/>
    <col min="14089" max="14336" width="9.453125" style="1"/>
    <col min="14337" max="14337" width="6.54296875" style="1" customWidth="1"/>
    <col min="14338" max="14338" width="13.54296875" style="1" customWidth="1"/>
    <col min="14339" max="14339" width="20.54296875" style="1" customWidth="1"/>
    <col min="14340" max="14340" width="9.453125" style="1"/>
    <col min="14341" max="14341" width="8.54296875" style="1" customWidth="1"/>
    <col min="14342" max="14344" width="11.54296875" style="1" customWidth="1"/>
    <col min="14345" max="14592" width="9.453125" style="1"/>
    <col min="14593" max="14593" width="6.54296875" style="1" customWidth="1"/>
    <col min="14594" max="14594" width="13.54296875" style="1" customWidth="1"/>
    <col min="14595" max="14595" width="20.54296875" style="1" customWidth="1"/>
    <col min="14596" max="14596" width="9.453125" style="1"/>
    <col min="14597" max="14597" width="8.54296875" style="1" customWidth="1"/>
    <col min="14598" max="14600" width="11.54296875" style="1" customWidth="1"/>
    <col min="14601" max="14848" width="9.453125" style="1"/>
    <col min="14849" max="14849" width="6.54296875" style="1" customWidth="1"/>
    <col min="14850" max="14850" width="13.54296875" style="1" customWidth="1"/>
    <col min="14851" max="14851" width="20.54296875" style="1" customWidth="1"/>
    <col min="14852" max="14852" width="9.453125" style="1"/>
    <col min="14853" max="14853" width="8.54296875" style="1" customWidth="1"/>
    <col min="14854" max="14856" width="11.54296875" style="1" customWidth="1"/>
    <col min="14857" max="15104" width="9.453125" style="1"/>
    <col min="15105" max="15105" width="6.54296875" style="1" customWidth="1"/>
    <col min="15106" max="15106" width="13.54296875" style="1" customWidth="1"/>
    <col min="15107" max="15107" width="20.54296875" style="1" customWidth="1"/>
    <col min="15108" max="15108" width="9.453125" style="1"/>
    <col min="15109" max="15109" width="8.54296875" style="1" customWidth="1"/>
    <col min="15110" max="15112" width="11.54296875" style="1" customWidth="1"/>
    <col min="15113" max="15360" width="9.453125" style="1"/>
    <col min="15361" max="15361" width="6.54296875" style="1" customWidth="1"/>
    <col min="15362" max="15362" width="13.54296875" style="1" customWidth="1"/>
    <col min="15363" max="15363" width="20.54296875" style="1" customWidth="1"/>
    <col min="15364" max="15364" width="9.453125" style="1"/>
    <col min="15365" max="15365" width="8.54296875" style="1" customWidth="1"/>
    <col min="15366" max="15368" width="11.54296875" style="1" customWidth="1"/>
    <col min="15369" max="15616" width="9.453125" style="1"/>
    <col min="15617" max="15617" width="6.54296875" style="1" customWidth="1"/>
    <col min="15618" max="15618" width="13.54296875" style="1" customWidth="1"/>
    <col min="15619" max="15619" width="20.54296875" style="1" customWidth="1"/>
    <col min="15620" max="15620" width="9.453125" style="1"/>
    <col min="15621" max="15621" width="8.54296875" style="1" customWidth="1"/>
    <col min="15622" max="15624" width="11.54296875" style="1" customWidth="1"/>
    <col min="15625" max="15872" width="9.453125" style="1"/>
    <col min="15873" max="15873" width="6.54296875" style="1" customWidth="1"/>
    <col min="15874" max="15874" width="13.54296875" style="1" customWidth="1"/>
    <col min="15875" max="15875" width="20.54296875" style="1" customWidth="1"/>
    <col min="15876" max="15876" width="9.453125" style="1"/>
    <col min="15877" max="15877" width="8.54296875" style="1" customWidth="1"/>
    <col min="15878" max="15880" width="11.54296875" style="1" customWidth="1"/>
    <col min="15881" max="16128" width="9.453125" style="1"/>
    <col min="16129" max="16129" width="6.54296875" style="1" customWidth="1"/>
    <col min="16130" max="16130" width="13.54296875" style="1" customWidth="1"/>
    <col min="16131" max="16131" width="20.54296875" style="1" customWidth="1"/>
    <col min="16132" max="16132" width="9.453125" style="1"/>
    <col min="16133" max="16133" width="8.54296875" style="1" customWidth="1"/>
    <col min="16134" max="16136" width="11.54296875" style="1" customWidth="1"/>
    <col min="16137" max="16384" width="9.453125" style="1"/>
  </cols>
  <sheetData>
    <row r="4" spans="1:8" x14ac:dyDescent="0.35">
      <c r="B4" s="2"/>
      <c r="C4" s="2"/>
      <c r="D4" s="2"/>
      <c r="E4" s="2"/>
      <c r="F4" s="2"/>
      <c r="G4" s="2"/>
      <c r="H4" s="3"/>
    </row>
    <row r="5" spans="1:8" x14ac:dyDescent="0.35">
      <c r="B5" s="4"/>
      <c r="C5" s="4"/>
      <c r="D5" s="4"/>
      <c r="E5" s="4"/>
      <c r="F5" s="4"/>
      <c r="G5" s="4"/>
      <c r="H5" s="4"/>
    </row>
    <row r="6" spans="1:8" x14ac:dyDescent="0.35">
      <c r="B6" s="3"/>
      <c r="C6" s="3"/>
      <c r="D6" s="3"/>
      <c r="E6" s="3"/>
      <c r="F6" s="3"/>
      <c r="G6" s="3"/>
      <c r="H6" s="3"/>
    </row>
    <row r="7" spans="1:8" ht="33" x14ac:dyDescent="0.35">
      <c r="A7" s="5"/>
      <c r="B7" s="159"/>
      <c r="C7" s="159"/>
      <c r="D7" s="159"/>
      <c r="E7" s="159"/>
      <c r="F7" s="159"/>
      <c r="G7" s="159"/>
      <c r="H7" s="159"/>
    </row>
    <row r="8" spans="1:8" x14ac:dyDescent="0.35">
      <c r="B8" s="3"/>
      <c r="C8" s="3"/>
      <c r="D8" s="3"/>
      <c r="E8" s="3"/>
      <c r="F8" s="3"/>
      <c r="G8" s="3"/>
      <c r="H8" s="3"/>
    </row>
    <row r="9" spans="1:8" ht="40.5" x14ac:dyDescent="0.35">
      <c r="B9" s="163" t="s">
        <v>109</v>
      </c>
      <c r="C9" s="163"/>
      <c r="D9" s="163"/>
      <c r="E9" s="3"/>
      <c r="F9" s="3"/>
      <c r="G9" s="3"/>
      <c r="H9" s="3"/>
    </row>
    <row r="10" spans="1:8" x14ac:dyDescent="0.35">
      <c r="B10" s="3"/>
      <c r="C10" s="3"/>
      <c r="D10" s="3"/>
      <c r="E10" s="3"/>
      <c r="F10" s="3"/>
      <c r="G10" s="3"/>
      <c r="H10" s="3"/>
    </row>
    <row r="11" spans="1:8" ht="35.5" x14ac:dyDescent="0.35">
      <c r="B11" s="6" t="s">
        <v>110</v>
      </c>
      <c r="C11" s="3"/>
      <c r="D11" s="3"/>
      <c r="E11" s="3"/>
      <c r="F11" s="3"/>
      <c r="G11" s="3"/>
      <c r="H11" s="3"/>
    </row>
    <row r="12" spans="1:8" ht="21" customHeight="1" x14ac:dyDescent="0.35">
      <c r="B12" s="6"/>
      <c r="C12" s="3"/>
      <c r="D12" s="3"/>
      <c r="E12" s="3"/>
      <c r="F12" s="3"/>
      <c r="G12" s="3"/>
      <c r="H12" s="3"/>
    </row>
    <row r="13" spans="1:8" ht="35.5" x14ac:dyDescent="0.35">
      <c r="B13" s="160" t="s">
        <v>192</v>
      </c>
      <c r="C13" s="160"/>
      <c r="D13" s="160"/>
      <c r="E13" s="160"/>
      <c r="F13" s="160"/>
      <c r="G13" s="160"/>
      <c r="H13" s="160"/>
    </row>
    <row r="14" spans="1:8" ht="18" x14ac:dyDescent="0.35">
      <c r="B14" s="161"/>
      <c r="C14" s="161"/>
      <c r="D14" s="161"/>
      <c r="E14" s="161"/>
      <c r="F14" s="161"/>
      <c r="G14" s="161"/>
      <c r="H14" s="161"/>
    </row>
    <row r="15" spans="1:8" ht="18" x14ac:dyDescent="0.35">
      <c r="B15" s="7" t="s">
        <v>146</v>
      </c>
      <c r="C15" s="8"/>
      <c r="D15" s="9"/>
      <c r="E15" s="10"/>
      <c r="F15" s="10"/>
      <c r="G15" s="10"/>
      <c r="H15" s="3"/>
    </row>
    <row r="16" spans="1:8" ht="18" x14ac:dyDescent="0.35">
      <c r="B16" s="7" t="s">
        <v>147</v>
      </c>
      <c r="C16" s="11"/>
      <c r="D16" s="10"/>
      <c r="E16" s="10"/>
      <c r="F16" s="10"/>
      <c r="G16" s="10"/>
      <c r="H16" s="3"/>
    </row>
    <row r="17" spans="2:15" ht="16.5" customHeight="1" x14ac:dyDescent="0.35">
      <c r="B17" s="11"/>
      <c r="C17" s="11"/>
      <c r="D17" s="10"/>
      <c r="E17" s="10"/>
      <c r="F17" s="10"/>
      <c r="G17" s="10"/>
      <c r="H17" s="3"/>
    </row>
    <row r="18" spans="2:15" s="12" customFormat="1" ht="18.75" customHeight="1" x14ac:dyDescent="0.35">
      <c r="B18" s="162" t="s">
        <v>3</v>
      </c>
      <c r="C18" s="162"/>
      <c r="D18" s="162"/>
      <c r="E18" s="162"/>
      <c r="F18" s="162"/>
      <c r="G18" s="162"/>
      <c r="H18" s="162"/>
    </row>
    <row r="19" spans="2:15" s="12" customFormat="1" ht="13.5" customHeight="1" x14ac:dyDescent="0.35">
      <c r="B19" s="162"/>
      <c r="C19" s="162"/>
      <c r="D19" s="162"/>
      <c r="E19" s="162"/>
      <c r="F19" s="162"/>
      <c r="G19" s="162"/>
      <c r="H19" s="162"/>
    </row>
    <row r="20" spans="2:15" s="12" customFormat="1" ht="13.5" customHeight="1" x14ac:dyDescent="0.35">
      <c r="B20" s="23"/>
      <c r="C20" s="23"/>
      <c r="D20" s="23"/>
      <c r="E20" s="23"/>
      <c r="F20" s="23"/>
      <c r="G20" s="23"/>
      <c r="H20" s="23"/>
    </row>
    <row r="21" spans="2:15" s="12" customFormat="1" ht="13.5" customHeight="1" x14ac:dyDescent="0.35">
      <c r="B21" s="23"/>
      <c r="C21" s="23"/>
      <c r="D21" s="23"/>
      <c r="E21" s="23"/>
      <c r="F21" s="23"/>
      <c r="G21" s="23"/>
      <c r="H21" s="23"/>
    </row>
    <row r="22" spans="2:15" s="12" customFormat="1" ht="13.5" customHeight="1" x14ac:dyDescent="0.35">
      <c r="B22" s="23"/>
      <c r="C22" s="23"/>
      <c r="D22" s="23"/>
      <c r="E22" s="23"/>
      <c r="F22" s="23"/>
      <c r="G22" s="23"/>
      <c r="H22" s="23"/>
    </row>
    <row r="23" spans="2:15" s="12" customFormat="1" ht="13.5" customHeight="1" x14ac:dyDescent="0.35">
      <c r="B23" s="23"/>
      <c r="C23" s="23"/>
      <c r="D23" s="23"/>
      <c r="E23" s="23"/>
      <c r="F23" s="23"/>
      <c r="G23" s="23"/>
      <c r="H23" s="23"/>
    </row>
    <row r="24" spans="2:15" s="12" customFormat="1" ht="13.5" customHeight="1" x14ac:dyDescent="0.35">
      <c r="B24" s="23"/>
      <c r="C24" s="23"/>
      <c r="D24" s="23"/>
      <c r="E24" s="23"/>
      <c r="F24" s="23"/>
      <c r="G24" s="23"/>
      <c r="H24" s="23"/>
    </row>
    <row r="25" spans="2:15" s="12" customFormat="1" ht="13.5" customHeight="1" x14ac:dyDescent="0.35">
      <c r="B25" s="23"/>
      <c r="C25" s="23"/>
      <c r="D25" s="23"/>
      <c r="E25" s="23"/>
      <c r="F25" s="23"/>
      <c r="G25" s="23"/>
      <c r="H25" s="23"/>
    </row>
    <row r="26" spans="2:15" ht="18.5" thickBot="1" x14ac:dyDescent="0.4">
      <c r="B26" s="25" t="s">
        <v>108</v>
      </c>
      <c r="C26" s="26"/>
      <c r="D26" s="26"/>
      <c r="E26" s="26"/>
      <c r="F26" s="26"/>
      <c r="G26" s="26"/>
      <c r="H26" s="13"/>
    </row>
    <row r="27" spans="2:15" ht="26.5" thickBot="1" x14ac:dyDescent="0.4">
      <c r="B27" s="24" t="s">
        <v>10</v>
      </c>
      <c r="C27" s="24" t="s">
        <v>38</v>
      </c>
      <c r="D27" s="14" t="s">
        <v>5</v>
      </c>
      <c r="E27" s="14" t="s">
        <v>65</v>
      </c>
      <c r="F27" s="14" t="s">
        <v>64</v>
      </c>
      <c r="G27" s="14" t="s">
        <v>66</v>
      </c>
      <c r="H27" s="158"/>
    </row>
    <row r="28" spans="2:15" ht="36" customHeight="1" thickBot="1" x14ac:dyDescent="0.4">
      <c r="B28" s="170" t="s">
        <v>69</v>
      </c>
      <c r="C28" s="170">
        <v>0</v>
      </c>
      <c r="D28" s="172" t="s">
        <v>68</v>
      </c>
      <c r="E28" s="40" t="s">
        <v>67</v>
      </c>
      <c r="F28" s="40" t="s">
        <v>67</v>
      </c>
      <c r="G28" s="40" t="s">
        <v>67</v>
      </c>
      <c r="H28" s="158"/>
    </row>
    <row r="29" spans="2:15" ht="53.9" customHeight="1" thickBot="1" x14ac:dyDescent="0.4">
      <c r="B29" s="171"/>
      <c r="C29" s="171"/>
      <c r="D29" s="173"/>
      <c r="E29" s="44" t="s">
        <v>111</v>
      </c>
      <c r="F29" s="44" t="s">
        <v>112</v>
      </c>
      <c r="G29" s="44" t="s">
        <v>112</v>
      </c>
      <c r="H29" s="41"/>
      <c r="M29" s="163"/>
      <c r="N29" s="163"/>
      <c r="O29" s="163"/>
    </row>
    <row r="30" spans="2:15" ht="14.5" x14ac:dyDescent="0.35">
      <c r="B30" s="28" t="s">
        <v>62</v>
      </c>
      <c r="C30" s="27"/>
      <c r="D30" s="27"/>
      <c r="E30" s="27"/>
      <c r="F30" s="27"/>
      <c r="G30" s="27"/>
    </row>
    <row r="32" spans="2:15" ht="18.5" thickBot="1" x14ac:dyDescent="0.4">
      <c r="B32" s="25" t="s">
        <v>63</v>
      </c>
      <c r="C32" s="26"/>
      <c r="D32" s="26"/>
      <c r="E32" s="26"/>
      <c r="F32" s="26"/>
      <c r="G32" s="26"/>
    </row>
    <row r="33" spans="2:8" ht="26.5" thickBot="1" x14ac:dyDescent="0.4">
      <c r="B33" s="24" t="s">
        <v>10</v>
      </c>
      <c r="C33" s="24" t="s">
        <v>38</v>
      </c>
      <c r="D33" s="14" t="s">
        <v>5</v>
      </c>
      <c r="E33" s="14" t="s">
        <v>65</v>
      </c>
      <c r="F33" s="14" t="s">
        <v>64</v>
      </c>
      <c r="G33" s="14" t="s">
        <v>66</v>
      </c>
      <c r="H33" s="158"/>
    </row>
    <row r="34" spans="2:8" ht="13.5" thickBot="1" x14ac:dyDescent="0.4">
      <c r="B34" s="39"/>
      <c r="C34" s="40"/>
      <c r="D34" s="40"/>
      <c r="E34" s="40"/>
      <c r="F34" s="40"/>
      <c r="G34" s="40"/>
      <c r="H34" s="158"/>
    </row>
    <row r="35" spans="2:8" ht="15" thickBot="1" x14ac:dyDescent="0.4">
      <c r="B35" s="15"/>
      <c r="C35" s="16"/>
      <c r="D35" s="16"/>
      <c r="E35" s="16"/>
      <c r="F35" s="16"/>
      <c r="G35" s="16"/>
    </row>
    <row r="36" spans="2:8" ht="15" thickBot="1" x14ac:dyDescent="0.4">
      <c r="B36" s="15"/>
      <c r="C36" s="16"/>
      <c r="D36" s="16"/>
      <c r="E36" s="16"/>
      <c r="F36" s="16"/>
      <c r="G36" s="16"/>
    </row>
    <row r="37" spans="2:8" ht="15" thickBot="1" x14ac:dyDescent="0.4">
      <c r="B37" s="15"/>
      <c r="C37" s="16"/>
      <c r="D37" s="16"/>
      <c r="E37" s="16"/>
      <c r="F37" s="16"/>
      <c r="G37" s="16"/>
    </row>
  </sheetData>
  <mergeCells count="11">
    <mergeCell ref="M29:O29"/>
    <mergeCell ref="H33:H34"/>
    <mergeCell ref="B7:H7"/>
    <mergeCell ref="B9:D9"/>
    <mergeCell ref="B13:H13"/>
    <mergeCell ref="B14:H14"/>
    <mergeCell ref="B18:H19"/>
    <mergeCell ref="H27:H28"/>
    <mergeCell ref="B28:B29"/>
    <mergeCell ref="C28:C29"/>
    <mergeCell ref="D28:D29"/>
  </mergeCells>
  <conditionalFormatting sqref="E29:G29">
    <cfRule type="expression" priority="1">
      <formula>$E$29:$G$29="Print"</formula>
    </cfRule>
  </conditionalFormatting>
  <pageMargins left="0.23622047244094491" right="0.23622047244094491" top="0.74803149606299213" bottom="0.74803149606299213" header="0.31496062992125984" footer="0.31496062992125984"/>
  <pageSetup paperSize="9" scale="77" orientation="portrait" r:id="rId1"/>
  <headerFooter>
    <oddFooter>&amp;L&amp;8Doc Number: TEM-00254
Doc Owner: Lead Engineer - Automation and Process Control&amp;C&amp;8Version Date: 21/09/2026
Doc Approver: Team Leader Process &amp; Analysis&amp;R&amp;8Version 5</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9928F-97E7-45BC-8542-E875935C535B}">
  <sheetPr codeName="Sheet4">
    <pageSetUpPr fitToPage="1"/>
  </sheetPr>
  <dimension ref="A1:AB38"/>
  <sheetViews>
    <sheetView showGridLines="0" view="pageBreakPreview" topLeftCell="A2" zoomScale="85" zoomScaleNormal="130" zoomScaleSheetLayoutView="85" workbookViewId="0">
      <selection activeCell="F26" sqref="F26"/>
    </sheetView>
  </sheetViews>
  <sheetFormatPr defaultColWidth="9.453125" defaultRowHeight="14.5" outlineLevelCol="1" x14ac:dyDescent="0.35"/>
  <cols>
    <col min="1" max="1" width="5.54296875" style="19" customWidth="1"/>
    <col min="2" max="2" width="16.453125" style="19" bestFit="1" customWidth="1"/>
    <col min="3" max="3" width="14.1796875" style="19" bestFit="1" customWidth="1"/>
    <col min="4" max="4" width="21.54296875" style="19" bestFit="1" customWidth="1"/>
    <col min="5" max="5" width="16.453125" style="19" customWidth="1"/>
    <col min="6" max="6" width="32.54296875" style="18" customWidth="1"/>
    <col min="7" max="7" width="24.453125" style="18" customWidth="1"/>
    <col min="8" max="8" width="12.453125" style="18" customWidth="1"/>
    <col min="9" max="9" width="11.453125" style="18" customWidth="1"/>
    <col min="10" max="10" width="12.453125" style="18" customWidth="1"/>
    <col min="11" max="11" width="12.453125" style="93" customWidth="1"/>
    <col min="12" max="12" width="10.54296875" style="18" customWidth="1"/>
    <col min="13" max="13" width="11.453125" style="18" customWidth="1"/>
    <col min="14" max="14" width="24.7265625" style="18" customWidth="1"/>
    <col min="15" max="15" width="12.54296875" style="20" customWidth="1" outlineLevel="1"/>
    <col min="16" max="16" width="12.81640625" style="18" customWidth="1" outlineLevel="1"/>
    <col min="17" max="17" width="5.453125" style="21" customWidth="1" outlineLevel="1"/>
    <col min="18" max="18" width="11.1796875" style="20" customWidth="1"/>
    <col min="19" max="19" width="12.7265625" style="20" customWidth="1"/>
    <col min="20" max="20" width="43.26953125" style="43" customWidth="1"/>
    <col min="21" max="21" width="10.54296875" style="17" customWidth="1"/>
    <col min="22" max="22" width="10.54296875" style="20" customWidth="1"/>
    <col min="23" max="23" width="9" style="20" customWidth="1"/>
    <col min="24" max="24" width="10.453125" style="20" customWidth="1"/>
    <col min="25" max="25" width="8.453125" style="17" customWidth="1"/>
    <col min="26" max="26" width="11.453125" style="17" customWidth="1"/>
    <col min="27" max="27" width="31.1796875" style="20" customWidth="1"/>
    <col min="28" max="28" width="32" style="20" customWidth="1"/>
    <col min="29" max="16384" width="9.453125" style="20"/>
  </cols>
  <sheetData>
    <row r="1" spans="1:28" ht="40.4" customHeight="1" x14ac:dyDescent="0.35">
      <c r="A1" s="174" t="s">
        <v>194</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row>
    <row r="2" spans="1:28" ht="13.5" customHeight="1" x14ac:dyDescent="0.35">
      <c r="A2" s="175" t="s">
        <v>199</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row>
    <row r="3" spans="1:28" ht="57.65" customHeight="1" x14ac:dyDescent="0.35">
      <c r="A3" s="97" t="s">
        <v>38</v>
      </c>
      <c r="B3" s="98" t="s">
        <v>39</v>
      </c>
      <c r="C3" s="98" t="s">
        <v>40</v>
      </c>
      <c r="D3" s="98" t="s">
        <v>41</v>
      </c>
      <c r="E3" s="98" t="s">
        <v>42</v>
      </c>
      <c r="F3" s="98" t="s">
        <v>43</v>
      </c>
      <c r="G3" s="99" t="s">
        <v>127</v>
      </c>
      <c r="H3" s="100" t="s">
        <v>93</v>
      </c>
      <c r="I3" s="100" t="s">
        <v>44</v>
      </c>
      <c r="J3" s="100" t="s">
        <v>166</v>
      </c>
      <c r="K3" s="100" t="s">
        <v>94</v>
      </c>
      <c r="L3" s="100" t="s">
        <v>45</v>
      </c>
      <c r="M3" s="100" t="s">
        <v>188</v>
      </c>
      <c r="N3" s="99" t="s">
        <v>145</v>
      </c>
      <c r="O3" s="101" t="s">
        <v>164</v>
      </c>
      <c r="P3" s="101" t="s">
        <v>26</v>
      </c>
      <c r="Q3" s="101" t="s">
        <v>165</v>
      </c>
      <c r="R3" s="98" t="s">
        <v>46</v>
      </c>
      <c r="S3" s="98" t="s">
        <v>226</v>
      </c>
      <c r="T3" s="99" t="s">
        <v>125</v>
      </c>
      <c r="U3" s="98" t="s">
        <v>47</v>
      </c>
      <c r="V3" s="98" t="s">
        <v>48</v>
      </c>
      <c r="W3" s="98" t="s">
        <v>149</v>
      </c>
      <c r="X3" s="98" t="s">
        <v>148</v>
      </c>
      <c r="Y3" s="98" t="s">
        <v>49</v>
      </c>
      <c r="Z3" s="98" t="s">
        <v>50</v>
      </c>
      <c r="AA3" s="98" t="s">
        <v>51</v>
      </c>
      <c r="AB3" s="102" t="s">
        <v>52</v>
      </c>
    </row>
    <row r="4" spans="1:28" s="73" customFormat="1" ht="12" customHeight="1" x14ac:dyDescent="0.35">
      <c r="A4" s="103">
        <v>0</v>
      </c>
      <c r="B4" s="104" t="s">
        <v>221</v>
      </c>
      <c r="C4" s="105" t="s">
        <v>232</v>
      </c>
      <c r="D4" s="104" t="s">
        <v>233</v>
      </c>
      <c r="E4" s="106" t="s">
        <v>53</v>
      </c>
      <c r="F4" s="104" t="s">
        <v>280</v>
      </c>
      <c r="G4" s="107" t="s">
        <v>129</v>
      </c>
      <c r="H4" s="105">
        <v>0</v>
      </c>
      <c r="I4" s="105">
        <v>0</v>
      </c>
      <c r="J4" s="105">
        <v>2</v>
      </c>
      <c r="K4" s="105">
        <v>0</v>
      </c>
      <c r="L4" s="105">
        <v>0</v>
      </c>
      <c r="M4" s="105">
        <v>0</v>
      </c>
      <c r="N4" s="108" t="s">
        <v>183</v>
      </c>
      <c r="O4" s="109">
        <f t="shared" ref="O4:O38" si="0">MAX(H4:M4)</f>
        <v>2</v>
      </c>
      <c r="P4" s="110" t="str">
        <f>IF(Table4[[#This Row],[Operator Response Time]]="Manual override HACCP","HACCP",VLOOKUP(O4,Instructions!$B$88:$C$93,2))</f>
        <v>Minor</v>
      </c>
      <c r="Q4" s="109">
        <f>IF($N4='Seqwater Risk Matrix'!$B$19,'Seqwater Risk Matrix'!$A$19,IF($N4='Seqwater Risk Matrix'!$B$20,'Seqwater Risk Matrix'!$A$20,IF($N4='Seqwater Risk Matrix'!$B$21,'Seqwater Risk Matrix'!$A$21,IF($N4='Seqwater Risk Matrix'!$B$22,'Seqwater Risk Matrix'!$A$22,IF($N4='Seqwater Risk Matrix'!$B$23,'Seqwater Risk Matrix'!$A$23,0)))))*Worksheet!$O4</f>
        <v>4</v>
      </c>
      <c r="R4" s="111" t="str">
        <f>IF(AND(Worksheet!$Q4&lt;='Seqwater Risk Matrix'!$F$31,Worksheet!$Q4&gt;'Seqwater Risk Matrix'!$E$32),Dashboard!$B$4,IF(AND(Worksheet!$Q4&gt;='Seqwater Risk Matrix'!$B$35,Worksheet!$Q4&lt;='Seqwater Risk Matrix'!$B$32),Dashboard!$B$7,IF(AND(Worksheet!$Q4&gt;='Seqwater Risk Matrix'!$B$31,Worksheet!$Q4&lt;='Seqwater Risk Matrix'!$D$33),Dashboard!$B$6,IF(AND(Worksheet!$Q4&gt;='Seqwater Risk Matrix'!$C$31,Worksheet!$Q4&lt;='Seqwater Risk Matrix'!$E$32),Dashboard!$B$5,Dashboard!$B$8))))</f>
        <v>Information</v>
      </c>
      <c r="S4" s="104" t="s">
        <v>54</v>
      </c>
      <c r="T4" s="107" t="s">
        <v>136</v>
      </c>
      <c r="U4" s="105" t="s">
        <v>55</v>
      </c>
      <c r="V4" s="105">
        <v>100</v>
      </c>
      <c r="W4" s="112">
        <v>0</v>
      </c>
      <c r="X4" s="113" t="s">
        <v>101</v>
      </c>
      <c r="Y4" s="105">
        <v>0</v>
      </c>
      <c r="Z4" s="113">
        <v>2</v>
      </c>
      <c r="AA4" s="114" t="s">
        <v>101</v>
      </c>
      <c r="AB4" s="115"/>
    </row>
    <row r="5" spans="1:28" s="73" customFormat="1" ht="12" customHeight="1" x14ac:dyDescent="0.35">
      <c r="A5" s="116">
        <v>0</v>
      </c>
      <c r="B5" s="117" t="s">
        <v>221</v>
      </c>
      <c r="C5" s="114" t="s">
        <v>232</v>
      </c>
      <c r="D5" s="117" t="s">
        <v>234</v>
      </c>
      <c r="E5" s="118" t="s">
        <v>53</v>
      </c>
      <c r="F5" s="117" t="s">
        <v>281</v>
      </c>
      <c r="G5" s="119"/>
      <c r="H5" s="114">
        <v>0</v>
      </c>
      <c r="I5" s="114">
        <v>0</v>
      </c>
      <c r="J5" s="114">
        <v>2</v>
      </c>
      <c r="K5" s="114">
        <v>0</v>
      </c>
      <c r="L5" s="114">
        <v>0</v>
      </c>
      <c r="M5" s="114">
        <v>0</v>
      </c>
      <c r="N5" s="120" t="s">
        <v>163</v>
      </c>
      <c r="O5" s="109">
        <f t="shared" si="0"/>
        <v>2</v>
      </c>
      <c r="P5" s="110" t="str">
        <f>IF(Table4[[#This Row],[Operator Response Time]]="Manual override HACCP","HACCP",VLOOKUP(O5,Instructions!$B$88:$C$93,2))</f>
        <v>Minor</v>
      </c>
      <c r="Q5" s="109">
        <f>IF($N5='Seqwater Risk Matrix'!$B$19,'Seqwater Risk Matrix'!$A$19,IF($N5='Seqwater Risk Matrix'!$B$20,'Seqwater Risk Matrix'!$A$20,IF($N5='Seqwater Risk Matrix'!$B$21,'Seqwater Risk Matrix'!$A$21,IF($N5='Seqwater Risk Matrix'!$B$22,'Seqwater Risk Matrix'!$A$22,IF($N5='Seqwater Risk Matrix'!$B$23,'Seqwater Risk Matrix'!$A$23,0)))))*Worksheet!$O5</f>
        <v>2</v>
      </c>
      <c r="R5" s="111" t="str">
        <f>IF(AND(Worksheet!$Q5&lt;='Seqwater Risk Matrix'!$F$31,Worksheet!$Q5&gt;'Seqwater Risk Matrix'!$E$32),Dashboard!$B$4,IF(AND(Worksheet!$Q5&gt;='Seqwater Risk Matrix'!$B$35,Worksheet!$Q5&lt;='Seqwater Risk Matrix'!$B$32),Dashboard!$B$7,IF(AND(Worksheet!$Q5&gt;='Seqwater Risk Matrix'!$B$31,Worksheet!$Q5&lt;='Seqwater Risk Matrix'!$D$33),Dashboard!$B$6,IF(AND(Worksheet!$Q5&gt;='Seqwater Risk Matrix'!$C$31,Worksheet!$Q5&lt;='Seqwater Risk Matrix'!$E$32),Dashboard!$B$5,Dashboard!$B$8))))</f>
        <v>Information</v>
      </c>
      <c r="S5" s="117" t="s">
        <v>54</v>
      </c>
      <c r="T5" s="119" t="s">
        <v>134</v>
      </c>
      <c r="U5" s="114" t="s">
        <v>55</v>
      </c>
      <c r="V5" s="114">
        <v>40</v>
      </c>
      <c r="W5" s="121">
        <v>0</v>
      </c>
      <c r="X5" s="122" t="s">
        <v>101</v>
      </c>
      <c r="Y5" s="114">
        <v>0</v>
      </c>
      <c r="Z5" s="122">
        <v>2</v>
      </c>
      <c r="AA5" s="114" t="s">
        <v>101</v>
      </c>
      <c r="AB5" s="123"/>
    </row>
    <row r="6" spans="1:28" s="73" customFormat="1" ht="12" customHeight="1" x14ac:dyDescent="0.35">
      <c r="A6" s="103">
        <v>0</v>
      </c>
      <c r="B6" s="104" t="s">
        <v>221</v>
      </c>
      <c r="C6" s="105" t="s">
        <v>232</v>
      </c>
      <c r="D6" s="104" t="s">
        <v>235</v>
      </c>
      <c r="E6" s="106" t="s">
        <v>53</v>
      </c>
      <c r="F6" s="104" t="s">
        <v>282</v>
      </c>
      <c r="G6" s="107"/>
      <c r="H6" s="105">
        <v>0</v>
      </c>
      <c r="I6" s="105">
        <v>0</v>
      </c>
      <c r="J6" s="105">
        <v>1</v>
      </c>
      <c r="K6" s="105">
        <v>0</v>
      </c>
      <c r="L6" s="105">
        <v>0</v>
      </c>
      <c r="M6" s="105">
        <v>0</v>
      </c>
      <c r="N6" s="108" t="s">
        <v>167</v>
      </c>
      <c r="O6" s="109">
        <f t="shared" si="0"/>
        <v>1</v>
      </c>
      <c r="P6" s="110" t="str">
        <f>IF(Table4[[#This Row],[Operator Response Time]]="Manual override HACCP","HACCP",VLOOKUP(O6,Instructions!$B$88:$C$93,2))</f>
        <v>Insignificant</v>
      </c>
      <c r="Q6" s="109">
        <f>IF($N6='Seqwater Risk Matrix'!$B$19,'Seqwater Risk Matrix'!$A$19,IF($N6='Seqwater Risk Matrix'!$B$20,'Seqwater Risk Matrix'!$A$20,IF($N6='Seqwater Risk Matrix'!$B$21,'Seqwater Risk Matrix'!$A$21,IF($N6='Seqwater Risk Matrix'!$B$22,'Seqwater Risk Matrix'!$A$22,IF($N6='Seqwater Risk Matrix'!$B$23,'Seqwater Risk Matrix'!$A$23,0)))))*Worksheet!$O6</f>
        <v>0</v>
      </c>
      <c r="R6" s="111" t="str">
        <f>IF(AND(Worksheet!$Q6&lt;='Seqwater Risk Matrix'!$F$31,Worksheet!$Q6&gt;'Seqwater Risk Matrix'!$E$32),Dashboard!$B$4,IF(AND(Worksheet!$Q6&gt;='Seqwater Risk Matrix'!$B$35,Worksheet!$Q6&lt;='Seqwater Risk Matrix'!$B$32),Dashboard!$B$7,IF(AND(Worksheet!$Q6&gt;='Seqwater Risk Matrix'!$B$31,Worksheet!$Q6&lt;='Seqwater Risk Matrix'!$D$33),Dashboard!$B$6,IF(AND(Worksheet!$Q6&gt;='Seqwater Risk Matrix'!$C$31,Worksheet!$Q6&lt;='Seqwater Risk Matrix'!$E$32),Dashboard!$B$5,Dashboard!$B$8))))</f>
        <v>Event</v>
      </c>
      <c r="S6" s="104" t="s">
        <v>54</v>
      </c>
      <c r="T6" s="124"/>
      <c r="U6" s="105" t="s">
        <v>55</v>
      </c>
      <c r="V6" s="105">
        <v>2</v>
      </c>
      <c r="W6" s="113">
        <v>0</v>
      </c>
      <c r="X6" s="113" t="s">
        <v>101</v>
      </c>
      <c r="Y6" s="105">
        <v>0</v>
      </c>
      <c r="Z6" s="113">
        <v>2</v>
      </c>
      <c r="AA6" s="105" t="s">
        <v>225</v>
      </c>
      <c r="AB6" s="115"/>
    </row>
    <row r="7" spans="1:28" s="73" customFormat="1" ht="12" customHeight="1" x14ac:dyDescent="0.35">
      <c r="A7" s="116">
        <v>0</v>
      </c>
      <c r="B7" s="117" t="s">
        <v>221</v>
      </c>
      <c r="C7" s="114" t="s">
        <v>232</v>
      </c>
      <c r="D7" s="125" t="s">
        <v>236</v>
      </c>
      <c r="E7" s="118" t="s">
        <v>53</v>
      </c>
      <c r="F7" s="125" t="s">
        <v>283</v>
      </c>
      <c r="G7" s="119"/>
      <c r="H7" s="114">
        <v>0</v>
      </c>
      <c r="I7" s="114">
        <v>0</v>
      </c>
      <c r="J7" s="114">
        <v>1</v>
      </c>
      <c r="K7" s="114">
        <v>0</v>
      </c>
      <c r="L7" s="114">
        <v>0</v>
      </c>
      <c r="M7" s="114">
        <v>0</v>
      </c>
      <c r="N7" s="120" t="s">
        <v>167</v>
      </c>
      <c r="O7" s="109">
        <f t="shared" si="0"/>
        <v>1</v>
      </c>
      <c r="P7" s="110" t="str">
        <f>IF(Table4[[#This Row],[Operator Response Time]]="Manual override HACCP","HACCP",VLOOKUP(O7,Instructions!$B$88:$C$93,2))</f>
        <v>Insignificant</v>
      </c>
      <c r="Q7" s="109">
        <f>IF($N7='Seqwater Risk Matrix'!$B$19,'Seqwater Risk Matrix'!$A$19,IF($N7='Seqwater Risk Matrix'!$B$20,'Seqwater Risk Matrix'!$A$20,IF($N7='Seqwater Risk Matrix'!$B$21,'Seqwater Risk Matrix'!$A$21,IF($N7='Seqwater Risk Matrix'!$B$22,'Seqwater Risk Matrix'!$A$22,IF($N7='Seqwater Risk Matrix'!$B$23,'Seqwater Risk Matrix'!$A$23,0)))))*Worksheet!$O7</f>
        <v>0</v>
      </c>
      <c r="R7" s="111" t="str">
        <f>IF(AND(Worksheet!$Q7&lt;='Seqwater Risk Matrix'!$F$31,Worksheet!$Q7&gt;'Seqwater Risk Matrix'!$E$32),Dashboard!$B$4,IF(AND(Worksheet!$Q7&gt;='Seqwater Risk Matrix'!$B$35,Worksheet!$Q7&lt;='Seqwater Risk Matrix'!$B$32),Dashboard!$B$7,IF(AND(Worksheet!$Q7&gt;='Seqwater Risk Matrix'!$B$31,Worksheet!$Q7&lt;='Seqwater Risk Matrix'!$D$33),Dashboard!$B$6,IF(AND(Worksheet!$Q7&gt;='Seqwater Risk Matrix'!$C$31,Worksheet!$Q7&lt;='Seqwater Risk Matrix'!$E$32),Dashboard!$B$5,Dashboard!$B$8))))</f>
        <v>Event</v>
      </c>
      <c r="S7" s="117" t="s">
        <v>54</v>
      </c>
      <c r="T7" s="117"/>
      <c r="U7" s="114" t="s">
        <v>55</v>
      </c>
      <c r="V7" s="114">
        <v>1</v>
      </c>
      <c r="W7" s="122">
        <v>0</v>
      </c>
      <c r="X7" s="122" t="s">
        <v>101</v>
      </c>
      <c r="Y7" s="114">
        <v>0</v>
      </c>
      <c r="Z7" s="122">
        <v>2</v>
      </c>
      <c r="AA7" s="114" t="s">
        <v>225</v>
      </c>
      <c r="AB7" s="123"/>
    </row>
    <row r="8" spans="1:28" s="73" customFormat="1" ht="11.9" customHeight="1" x14ac:dyDescent="0.35">
      <c r="A8" s="103">
        <v>0</v>
      </c>
      <c r="B8" s="104" t="s">
        <v>221</v>
      </c>
      <c r="C8" s="105" t="s">
        <v>232</v>
      </c>
      <c r="D8" s="126" t="s">
        <v>237</v>
      </c>
      <c r="E8" s="106" t="s">
        <v>53</v>
      </c>
      <c r="F8" s="126" t="s">
        <v>284</v>
      </c>
      <c r="G8" s="107" t="s">
        <v>143</v>
      </c>
      <c r="H8" s="105">
        <v>0</v>
      </c>
      <c r="I8" s="105">
        <v>0</v>
      </c>
      <c r="J8" s="105">
        <v>2</v>
      </c>
      <c r="K8" s="105">
        <v>0</v>
      </c>
      <c r="L8" s="105">
        <v>1</v>
      </c>
      <c r="M8" s="105">
        <v>0</v>
      </c>
      <c r="N8" s="108" t="s">
        <v>162</v>
      </c>
      <c r="O8" s="109">
        <f t="shared" si="0"/>
        <v>2</v>
      </c>
      <c r="P8" s="110" t="str">
        <f>IF(Table4[[#This Row],[Operator Response Time]]="Manual override HACCP","HACCP",VLOOKUP(O8,Instructions!$B$88:$C$93,2))</f>
        <v>Minor</v>
      </c>
      <c r="Q8" s="109">
        <f>IF($N8='Seqwater Risk Matrix'!$B$19,'Seqwater Risk Matrix'!$A$19,IF($N8='Seqwater Risk Matrix'!$B$20,'Seqwater Risk Matrix'!$A$20,IF($N8='Seqwater Risk Matrix'!$B$21,'Seqwater Risk Matrix'!$A$21,IF($N8='Seqwater Risk Matrix'!$B$22,'Seqwater Risk Matrix'!$A$22,IF($N8='Seqwater Risk Matrix'!$B$23,'Seqwater Risk Matrix'!$A$23,0)))))*Worksheet!$O8</f>
        <v>6</v>
      </c>
      <c r="R8" s="111" t="str">
        <f>IF(AND(Worksheet!$Q8&lt;='Seqwater Risk Matrix'!$F$31,Worksheet!$Q8&gt;'Seqwater Risk Matrix'!$E$32),Dashboard!$B$4,IF(AND(Worksheet!$Q8&gt;='Seqwater Risk Matrix'!$B$35,Worksheet!$Q8&lt;='Seqwater Risk Matrix'!$B$32),Dashboard!$B$7,IF(AND(Worksheet!$Q8&gt;='Seqwater Risk Matrix'!$B$31,Worksheet!$Q8&lt;='Seqwater Risk Matrix'!$D$33),Dashboard!$B$6,IF(AND(Worksheet!$Q8&gt;='Seqwater Risk Matrix'!$C$31,Worksheet!$Q8&lt;='Seqwater Risk Matrix'!$E$32),Dashboard!$B$5,Dashboard!$B$8))))</f>
        <v>Warning</v>
      </c>
      <c r="S8" s="104" t="s">
        <v>54</v>
      </c>
      <c r="T8" s="104" t="s">
        <v>137</v>
      </c>
      <c r="U8" s="105" t="s">
        <v>101</v>
      </c>
      <c r="V8" s="105" t="s">
        <v>101</v>
      </c>
      <c r="W8" s="113" t="s">
        <v>101</v>
      </c>
      <c r="X8" s="113" t="s">
        <v>101</v>
      </c>
      <c r="Y8" s="105" t="s">
        <v>101</v>
      </c>
      <c r="Z8" s="122" t="s">
        <v>101</v>
      </c>
      <c r="AA8" s="105" t="s">
        <v>101</v>
      </c>
      <c r="AB8" s="115"/>
    </row>
    <row r="9" spans="1:28" s="73" customFormat="1" ht="12" customHeight="1" x14ac:dyDescent="0.35">
      <c r="A9" s="116">
        <v>0</v>
      </c>
      <c r="B9" s="117" t="s">
        <v>221</v>
      </c>
      <c r="C9" s="114" t="s">
        <v>238</v>
      </c>
      <c r="D9" s="125" t="s">
        <v>239</v>
      </c>
      <c r="E9" s="118" t="s">
        <v>186</v>
      </c>
      <c r="F9" s="125" t="s">
        <v>285</v>
      </c>
      <c r="G9" s="119" t="s">
        <v>130</v>
      </c>
      <c r="H9" s="114" t="s">
        <v>101</v>
      </c>
      <c r="I9" s="114" t="s">
        <v>101</v>
      </c>
      <c r="J9" s="114" t="s">
        <v>101</v>
      </c>
      <c r="K9" s="114" t="s">
        <v>101</v>
      </c>
      <c r="L9" s="114" t="s">
        <v>101</v>
      </c>
      <c r="M9" s="114" t="s">
        <v>101</v>
      </c>
      <c r="N9" s="120" t="s">
        <v>169</v>
      </c>
      <c r="O9" s="109">
        <f t="shared" si="0"/>
        <v>0</v>
      </c>
      <c r="P9" s="110" t="str">
        <f>IF(Table4[[#This Row],[Operator Response Time]]="Manual override HACCP","HACCP",VLOOKUP(O9,Instructions!$B$88:$C$93,2))</f>
        <v>HACCP</v>
      </c>
      <c r="Q9" s="109">
        <f>IF($N9='Seqwater Risk Matrix'!$B$19,'Seqwater Risk Matrix'!$A$19,IF($N9='Seqwater Risk Matrix'!$B$20,'Seqwater Risk Matrix'!$A$20,IF($N9='Seqwater Risk Matrix'!$B$21,'Seqwater Risk Matrix'!$A$21,IF($N9='Seqwater Risk Matrix'!$B$22,'Seqwater Risk Matrix'!$A$22,IF($N9='Seqwater Risk Matrix'!$B$23,'Seqwater Risk Matrix'!$A$23,0)))))*Worksheet!$O9</f>
        <v>0</v>
      </c>
      <c r="R9" s="111" t="s">
        <v>31</v>
      </c>
      <c r="S9" s="117" t="s">
        <v>311</v>
      </c>
      <c r="T9" s="117" t="s">
        <v>128</v>
      </c>
      <c r="U9" s="114" t="s">
        <v>56</v>
      </c>
      <c r="V9" s="114">
        <v>8.1999999999999993</v>
      </c>
      <c r="W9" s="122" t="s">
        <v>216</v>
      </c>
      <c r="X9" s="122" t="s">
        <v>218</v>
      </c>
      <c r="Y9" s="114" t="s">
        <v>101</v>
      </c>
      <c r="Z9" s="122">
        <v>2</v>
      </c>
      <c r="AA9" s="114" t="s">
        <v>101</v>
      </c>
      <c r="AB9" s="123"/>
    </row>
    <row r="10" spans="1:28" s="73" customFormat="1" ht="12" customHeight="1" x14ac:dyDescent="0.35">
      <c r="A10" s="103">
        <v>0</v>
      </c>
      <c r="B10" s="104" t="s">
        <v>221</v>
      </c>
      <c r="C10" s="114" t="s">
        <v>238</v>
      </c>
      <c r="D10" s="126" t="s">
        <v>240</v>
      </c>
      <c r="E10" s="106" t="s">
        <v>186</v>
      </c>
      <c r="F10" s="126" t="s">
        <v>286</v>
      </c>
      <c r="G10" s="107" t="s">
        <v>187</v>
      </c>
      <c r="H10" s="105" t="s">
        <v>101</v>
      </c>
      <c r="I10" s="105" t="s">
        <v>101</v>
      </c>
      <c r="J10" s="105" t="s">
        <v>101</v>
      </c>
      <c r="K10" s="105" t="s">
        <v>101</v>
      </c>
      <c r="L10" s="105" t="s">
        <v>101</v>
      </c>
      <c r="M10" s="105" t="s">
        <v>101</v>
      </c>
      <c r="N10" s="120" t="s">
        <v>169</v>
      </c>
      <c r="O10" s="109">
        <f t="shared" si="0"/>
        <v>0</v>
      </c>
      <c r="P10" s="110" t="str">
        <f>IF(Table4[[#This Row],[Operator Response Time]]="Manual override HACCP","HACCP",VLOOKUP(O10,Instructions!$B$88:$C$93,2))</f>
        <v>HACCP</v>
      </c>
      <c r="Q10" s="109">
        <f>IF($N10='Seqwater Risk Matrix'!$B$19,'Seqwater Risk Matrix'!$A$19,IF($N10='Seqwater Risk Matrix'!$B$20,'Seqwater Risk Matrix'!$A$20,IF($N10='Seqwater Risk Matrix'!$B$21,'Seqwater Risk Matrix'!$A$21,IF($N10='Seqwater Risk Matrix'!$B$22,'Seqwater Risk Matrix'!$A$22,IF($N10='Seqwater Risk Matrix'!$B$23,'Seqwater Risk Matrix'!$A$23,0)))))*Worksheet!$O10</f>
        <v>0</v>
      </c>
      <c r="R10" s="111" t="s">
        <v>33</v>
      </c>
      <c r="S10" s="104" t="s">
        <v>311</v>
      </c>
      <c r="T10" s="104" t="s">
        <v>128</v>
      </c>
      <c r="U10" s="105" t="s">
        <v>56</v>
      </c>
      <c r="V10" s="105">
        <v>7.8</v>
      </c>
      <c r="W10" s="113" t="s">
        <v>217</v>
      </c>
      <c r="X10" s="113">
        <v>30</v>
      </c>
      <c r="Y10" s="105" t="s">
        <v>101</v>
      </c>
      <c r="Z10" s="113">
        <v>2</v>
      </c>
      <c r="AA10" s="114" t="s">
        <v>101</v>
      </c>
      <c r="AB10" s="115"/>
    </row>
    <row r="11" spans="1:28" s="73" customFormat="1" ht="12" customHeight="1" x14ac:dyDescent="0.35">
      <c r="A11" s="116">
        <v>0</v>
      </c>
      <c r="B11" s="117" t="s">
        <v>221</v>
      </c>
      <c r="C11" s="114" t="s">
        <v>238</v>
      </c>
      <c r="D11" s="125" t="s">
        <v>241</v>
      </c>
      <c r="E11" s="118" t="s">
        <v>186</v>
      </c>
      <c r="F11" s="125" t="s">
        <v>287</v>
      </c>
      <c r="G11" s="119" t="s">
        <v>131</v>
      </c>
      <c r="H11" s="114">
        <v>0</v>
      </c>
      <c r="I11" s="114">
        <v>0</v>
      </c>
      <c r="J11" s="114">
        <v>1</v>
      </c>
      <c r="K11" s="114">
        <v>0</v>
      </c>
      <c r="L11" s="114">
        <v>0</v>
      </c>
      <c r="M11" s="114">
        <v>0</v>
      </c>
      <c r="N11" s="120" t="s">
        <v>182</v>
      </c>
      <c r="O11" s="109">
        <f t="shared" si="0"/>
        <v>1</v>
      </c>
      <c r="P11" s="110" t="str">
        <f>IF(Table4[[#This Row],[Operator Response Time]]="Manual override HACCP","HACCP",VLOOKUP(O11,Instructions!$B$88:$C$93,2))</f>
        <v>Insignificant</v>
      </c>
      <c r="Q11" s="109">
        <f>IF($N11='Seqwater Risk Matrix'!$B$19,'Seqwater Risk Matrix'!$A$19,IF($N11='Seqwater Risk Matrix'!$B$20,'Seqwater Risk Matrix'!$A$20,IF($N11='Seqwater Risk Matrix'!$B$21,'Seqwater Risk Matrix'!$A$21,IF($N11='Seqwater Risk Matrix'!$B$22,'Seqwater Risk Matrix'!$A$22,IF($N11='Seqwater Risk Matrix'!$B$23,'Seqwater Risk Matrix'!$A$23,0)))))*Worksheet!$O11</f>
        <v>4</v>
      </c>
      <c r="R11" s="111" t="str">
        <f>IF(AND(Worksheet!$Q11&lt;='Seqwater Risk Matrix'!$F$31,Worksheet!$Q11&gt;'Seqwater Risk Matrix'!$E$32),Dashboard!$B$4,IF(AND(Worksheet!$Q11&gt;='Seqwater Risk Matrix'!$B$35,Worksheet!$Q11&lt;='Seqwater Risk Matrix'!$B$32),Dashboard!$B$7,IF(AND(Worksheet!$Q11&gt;='Seqwater Risk Matrix'!$B$31,Worksheet!$Q11&lt;='Seqwater Risk Matrix'!$D$33),Dashboard!$B$6,IF(AND(Worksheet!$Q11&gt;='Seqwater Risk Matrix'!$C$31,Worksheet!$Q11&lt;='Seqwater Risk Matrix'!$E$32),Dashboard!$B$5,Dashboard!$B$8))))</f>
        <v>Information</v>
      </c>
      <c r="S11" s="117" t="s">
        <v>54</v>
      </c>
      <c r="T11" s="119" t="s">
        <v>136</v>
      </c>
      <c r="U11" s="114" t="s">
        <v>56</v>
      </c>
      <c r="V11" s="114">
        <v>7.7</v>
      </c>
      <c r="W11" s="122">
        <v>0</v>
      </c>
      <c r="X11" s="122" t="s">
        <v>101</v>
      </c>
      <c r="Y11" s="114">
        <v>0</v>
      </c>
      <c r="Z11" s="122">
        <v>2</v>
      </c>
      <c r="AA11" s="114" t="s">
        <v>101</v>
      </c>
      <c r="AB11" s="123"/>
    </row>
    <row r="12" spans="1:28" s="73" customFormat="1" ht="12" customHeight="1" x14ac:dyDescent="0.35">
      <c r="A12" s="103">
        <v>0</v>
      </c>
      <c r="B12" s="104" t="s">
        <v>221</v>
      </c>
      <c r="C12" s="114" t="s">
        <v>238</v>
      </c>
      <c r="D12" s="126" t="s">
        <v>242</v>
      </c>
      <c r="E12" s="106" t="s">
        <v>186</v>
      </c>
      <c r="F12" s="126" t="s">
        <v>288</v>
      </c>
      <c r="G12" s="107"/>
      <c r="H12" s="105">
        <v>0</v>
      </c>
      <c r="I12" s="105">
        <v>0</v>
      </c>
      <c r="J12" s="105">
        <v>1</v>
      </c>
      <c r="K12" s="105">
        <v>0</v>
      </c>
      <c r="L12" s="105">
        <v>0</v>
      </c>
      <c r="M12" s="105">
        <v>0</v>
      </c>
      <c r="N12" s="108" t="s">
        <v>183</v>
      </c>
      <c r="O12" s="109">
        <f t="shared" si="0"/>
        <v>1</v>
      </c>
      <c r="P12" s="110" t="str">
        <f>IF(Table4[[#This Row],[Operator Response Time]]="Manual override HACCP","HACCP",VLOOKUP(O12,Instructions!$B$88:$C$93,2))</f>
        <v>Insignificant</v>
      </c>
      <c r="Q12" s="109">
        <f>IF($N12='Seqwater Risk Matrix'!$B$19,'Seqwater Risk Matrix'!$A$19,IF($N12='Seqwater Risk Matrix'!$B$20,'Seqwater Risk Matrix'!$A$20,IF($N12='Seqwater Risk Matrix'!$B$21,'Seqwater Risk Matrix'!$A$21,IF($N12='Seqwater Risk Matrix'!$B$22,'Seqwater Risk Matrix'!$A$22,IF($N12='Seqwater Risk Matrix'!$B$23,'Seqwater Risk Matrix'!$A$23,0)))))*Worksheet!$O12</f>
        <v>2</v>
      </c>
      <c r="R12" s="111" t="str">
        <f>IF(AND(Worksheet!$Q12&lt;='Seqwater Risk Matrix'!$F$31,Worksheet!$Q12&gt;'Seqwater Risk Matrix'!$E$32),Dashboard!$B$4,IF(AND(Worksheet!$Q12&gt;='Seqwater Risk Matrix'!$B$35,Worksheet!$Q12&lt;='Seqwater Risk Matrix'!$B$32),Dashboard!$B$7,IF(AND(Worksheet!$Q12&gt;='Seqwater Risk Matrix'!$B$31,Worksheet!$Q12&lt;='Seqwater Risk Matrix'!$D$33),Dashboard!$B$6,IF(AND(Worksheet!$Q12&gt;='Seqwater Risk Matrix'!$C$31,Worksheet!$Q12&lt;='Seqwater Risk Matrix'!$E$32),Dashboard!$B$5,Dashboard!$B$8))))</f>
        <v>Information</v>
      </c>
      <c r="S12" s="104" t="s">
        <v>54</v>
      </c>
      <c r="T12" s="107" t="s">
        <v>135</v>
      </c>
      <c r="U12" s="105" t="s">
        <v>56</v>
      </c>
      <c r="V12" s="105">
        <v>7.6</v>
      </c>
      <c r="W12" s="113">
        <v>0</v>
      </c>
      <c r="X12" s="113" t="s">
        <v>101</v>
      </c>
      <c r="Y12" s="105">
        <v>0</v>
      </c>
      <c r="Z12" s="113">
        <v>2</v>
      </c>
      <c r="AA12" s="105" t="s">
        <v>101</v>
      </c>
      <c r="AB12" s="115"/>
    </row>
    <row r="13" spans="1:28" s="73" customFormat="1" ht="12" customHeight="1" x14ac:dyDescent="0.35">
      <c r="A13" s="116">
        <v>0</v>
      </c>
      <c r="B13" s="117" t="s">
        <v>221</v>
      </c>
      <c r="C13" s="114" t="s">
        <v>238</v>
      </c>
      <c r="D13" s="125" t="s">
        <v>243</v>
      </c>
      <c r="E13" s="118" t="s">
        <v>186</v>
      </c>
      <c r="F13" s="125" t="s">
        <v>289</v>
      </c>
      <c r="G13" s="119"/>
      <c r="H13" s="114">
        <v>0</v>
      </c>
      <c r="I13" s="114">
        <v>0</v>
      </c>
      <c r="J13" s="114">
        <v>1</v>
      </c>
      <c r="K13" s="114">
        <v>0</v>
      </c>
      <c r="L13" s="114">
        <v>0</v>
      </c>
      <c r="M13" s="114">
        <v>0</v>
      </c>
      <c r="N13" s="120" t="s">
        <v>183</v>
      </c>
      <c r="O13" s="109">
        <f t="shared" si="0"/>
        <v>1</v>
      </c>
      <c r="P13" s="110" t="str">
        <f>IF(Table4[[#This Row],[Operator Response Time]]="Manual override HACCP","HACCP",VLOOKUP(O13,Instructions!$B$88:$C$93,2))</f>
        <v>Insignificant</v>
      </c>
      <c r="Q13" s="109">
        <f>IF($N13='Seqwater Risk Matrix'!$B$19,'Seqwater Risk Matrix'!$A$19,IF($N13='Seqwater Risk Matrix'!$B$20,'Seqwater Risk Matrix'!$A$20,IF($N13='Seqwater Risk Matrix'!$B$21,'Seqwater Risk Matrix'!$A$21,IF($N13='Seqwater Risk Matrix'!$B$22,'Seqwater Risk Matrix'!$A$22,IF($N13='Seqwater Risk Matrix'!$B$23,'Seqwater Risk Matrix'!$A$23,0)))))*Worksheet!$O13</f>
        <v>2</v>
      </c>
      <c r="R13" s="111" t="str">
        <f>IF(AND(Worksheet!$Q13&lt;='Seqwater Risk Matrix'!$F$31,Worksheet!$Q13&gt;'Seqwater Risk Matrix'!$E$32),Dashboard!$B$4,IF(AND(Worksheet!$Q13&gt;='Seqwater Risk Matrix'!$B$35,Worksheet!$Q13&lt;='Seqwater Risk Matrix'!$B$32),Dashboard!$B$7,IF(AND(Worksheet!$Q13&gt;='Seqwater Risk Matrix'!$B$31,Worksheet!$Q13&lt;='Seqwater Risk Matrix'!$D$33),Dashboard!$B$6,IF(AND(Worksheet!$Q13&gt;='Seqwater Risk Matrix'!$C$31,Worksheet!$Q13&lt;='Seqwater Risk Matrix'!$E$32),Dashboard!$B$5,Dashboard!$B$8))))</f>
        <v>Information</v>
      </c>
      <c r="S13" s="117" t="s">
        <v>54</v>
      </c>
      <c r="T13" s="119" t="s">
        <v>135</v>
      </c>
      <c r="U13" s="114" t="s">
        <v>56</v>
      </c>
      <c r="V13" s="114">
        <v>6.4</v>
      </c>
      <c r="W13" s="122">
        <v>0</v>
      </c>
      <c r="X13" s="122" t="s">
        <v>101</v>
      </c>
      <c r="Y13" s="114">
        <v>0</v>
      </c>
      <c r="Z13" s="122">
        <v>2</v>
      </c>
      <c r="AA13" s="114" t="s">
        <v>101</v>
      </c>
      <c r="AB13" s="123"/>
    </row>
    <row r="14" spans="1:28" s="73" customFormat="1" ht="12" customHeight="1" x14ac:dyDescent="0.35">
      <c r="A14" s="103">
        <v>0</v>
      </c>
      <c r="B14" s="104" t="s">
        <v>221</v>
      </c>
      <c r="C14" s="114" t="s">
        <v>238</v>
      </c>
      <c r="D14" s="126" t="s">
        <v>244</v>
      </c>
      <c r="E14" s="106" t="s">
        <v>186</v>
      </c>
      <c r="F14" s="126" t="s">
        <v>290</v>
      </c>
      <c r="G14" s="107" t="s">
        <v>131</v>
      </c>
      <c r="H14" s="105">
        <v>0</v>
      </c>
      <c r="I14" s="105">
        <v>0</v>
      </c>
      <c r="J14" s="105">
        <v>1</v>
      </c>
      <c r="K14" s="105">
        <v>0</v>
      </c>
      <c r="L14" s="105">
        <v>0</v>
      </c>
      <c r="M14" s="105">
        <v>0</v>
      </c>
      <c r="N14" s="120" t="s">
        <v>182</v>
      </c>
      <c r="O14" s="109">
        <f t="shared" si="0"/>
        <v>1</v>
      </c>
      <c r="P14" s="110" t="str">
        <f>IF(Table4[[#This Row],[Operator Response Time]]="Manual override HACCP","HACCP",VLOOKUP(O14,Instructions!$B$88:$C$93,2))</f>
        <v>Insignificant</v>
      </c>
      <c r="Q14" s="109">
        <f>IF($N14='Seqwater Risk Matrix'!$B$19,'Seqwater Risk Matrix'!$A$19,IF($N14='Seqwater Risk Matrix'!$B$20,'Seqwater Risk Matrix'!$A$20,IF($N14='Seqwater Risk Matrix'!$B$21,'Seqwater Risk Matrix'!$A$21,IF($N14='Seqwater Risk Matrix'!$B$22,'Seqwater Risk Matrix'!$A$22,IF($N14='Seqwater Risk Matrix'!$B$23,'Seqwater Risk Matrix'!$A$23,0)))))*Worksheet!$O14</f>
        <v>4</v>
      </c>
      <c r="R14" s="111" t="str">
        <f>IF(AND(Worksheet!$Q14&lt;='Seqwater Risk Matrix'!$F$31,Worksheet!$Q14&gt;'Seqwater Risk Matrix'!$E$32),Dashboard!$B$4,IF(AND(Worksheet!$Q14&gt;='Seqwater Risk Matrix'!$B$35,Worksheet!$Q14&lt;='Seqwater Risk Matrix'!$B$32),Dashboard!$B$7,IF(AND(Worksheet!$Q14&gt;='Seqwater Risk Matrix'!$B$31,Worksheet!$Q14&lt;='Seqwater Risk Matrix'!$D$33),Dashboard!$B$6,IF(AND(Worksheet!$Q14&gt;='Seqwater Risk Matrix'!$C$31,Worksheet!$Q14&lt;='Seqwater Risk Matrix'!$E$32),Dashboard!$B$5,Dashboard!$B$8))))</f>
        <v>Information</v>
      </c>
      <c r="S14" s="104" t="s">
        <v>54</v>
      </c>
      <c r="T14" s="107" t="s">
        <v>136</v>
      </c>
      <c r="U14" s="105" t="s">
        <v>56</v>
      </c>
      <c r="V14" s="105">
        <v>6</v>
      </c>
      <c r="W14" s="113">
        <v>0</v>
      </c>
      <c r="X14" s="113" t="s">
        <v>101</v>
      </c>
      <c r="Y14" s="105">
        <v>0</v>
      </c>
      <c r="Z14" s="113">
        <v>2</v>
      </c>
      <c r="AA14" s="114" t="s">
        <v>101</v>
      </c>
      <c r="AB14" s="115"/>
    </row>
    <row r="15" spans="1:28" s="73" customFormat="1" ht="12" customHeight="1" x14ac:dyDescent="0.35">
      <c r="A15" s="116">
        <v>0</v>
      </c>
      <c r="B15" s="117" t="s">
        <v>221</v>
      </c>
      <c r="C15" s="114" t="s">
        <v>238</v>
      </c>
      <c r="D15" s="125" t="s">
        <v>245</v>
      </c>
      <c r="E15" s="118" t="s">
        <v>186</v>
      </c>
      <c r="F15" s="125" t="s">
        <v>291</v>
      </c>
      <c r="G15" s="119" t="s">
        <v>144</v>
      </c>
      <c r="H15" s="114">
        <v>0</v>
      </c>
      <c r="I15" s="114">
        <v>0</v>
      </c>
      <c r="J15" s="114">
        <v>2</v>
      </c>
      <c r="K15" s="114">
        <v>0</v>
      </c>
      <c r="L15" s="114">
        <v>1</v>
      </c>
      <c r="M15" s="114">
        <v>0</v>
      </c>
      <c r="N15" s="120" t="s">
        <v>162</v>
      </c>
      <c r="O15" s="109">
        <f t="shared" si="0"/>
        <v>2</v>
      </c>
      <c r="P15" s="110" t="str">
        <f>IF(Table4[[#This Row],[Operator Response Time]]="Manual override HACCP","HACCP",VLOOKUP(O15,Instructions!$B$88:$C$93,2))</f>
        <v>Minor</v>
      </c>
      <c r="Q15" s="109">
        <f>IF($N15='Seqwater Risk Matrix'!$B$19,'Seqwater Risk Matrix'!$A$19,IF($N15='Seqwater Risk Matrix'!$B$20,'Seqwater Risk Matrix'!$A$20,IF($N15='Seqwater Risk Matrix'!$B$21,'Seqwater Risk Matrix'!$A$21,IF($N15='Seqwater Risk Matrix'!$B$22,'Seqwater Risk Matrix'!$A$22,IF($N15='Seqwater Risk Matrix'!$B$23,'Seqwater Risk Matrix'!$A$23,0)))))*Worksheet!$O15</f>
        <v>6</v>
      </c>
      <c r="R15" s="111" t="str">
        <f>IF(AND(Worksheet!$Q15&lt;='Seqwater Risk Matrix'!$F$31,Worksheet!$Q15&gt;'Seqwater Risk Matrix'!$E$32),Dashboard!$B$4,IF(AND(Worksheet!$Q15&gt;='Seqwater Risk Matrix'!$B$35,Worksheet!$Q15&lt;='Seqwater Risk Matrix'!$B$32),Dashboard!$B$7,IF(AND(Worksheet!$Q15&gt;='Seqwater Risk Matrix'!$B$31,Worksheet!$Q15&lt;='Seqwater Risk Matrix'!$D$33),Dashboard!$B$6,IF(AND(Worksheet!$Q15&gt;='Seqwater Risk Matrix'!$C$31,Worksheet!$Q15&lt;='Seqwater Risk Matrix'!$E$32),Dashboard!$B$5,Dashboard!$B$8))))</f>
        <v>Warning</v>
      </c>
      <c r="S15" s="117" t="s">
        <v>54</v>
      </c>
      <c r="T15" s="117" t="s">
        <v>137</v>
      </c>
      <c r="U15" s="114" t="s">
        <v>101</v>
      </c>
      <c r="V15" s="114" t="s">
        <v>101</v>
      </c>
      <c r="W15" s="122" t="s">
        <v>101</v>
      </c>
      <c r="X15" s="122" t="s">
        <v>101</v>
      </c>
      <c r="Y15" s="114" t="s">
        <v>101</v>
      </c>
      <c r="Z15" s="122" t="s">
        <v>101</v>
      </c>
      <c r="AA15" s="114" t="s">
        <v>101</v>
      </c>
      <c r="AB15" s="123"/>
    </row>
    <row r="16" spans="1:28" s="73" customFormat="1" ht="22.4" customHeight="1" x14ac:dyDescent="0.35">
      <c r="A16" s="103">
        <v>0</v>
      </c>
      <c r="B16" s="104" t="s">
        <v>221</v>
      </c>
      <c r="C16" s="105" t="s">
        <v>246</v>
      </c>
      <c r="D16" s="126" t="s">
        <v>247</v>
      </c>
      <c r="E16" s="106" t="s">
        <v>57</v>
      </c>
      <c r="F16" s="126" t="s">
        <v>292</v>
      </c>
      <c r="G16" s="127" t="s">
        <v>142</v>
      </c>
      <c r="H16" s="105">
        <v>0</v>
      </c>
      <c r="I16" s="105">
        <v>0</v>
      </c>
      <c r="J16" s="105">
        <v>1</v>
      </c>
      <c r="K16" s="105">
        <v>0</v>
      </c>
      <c r="L16" s="105">
        <v>0</v>
      </c>
      <c r="M16" s="105">
        <v>0</v>
      </c>
      <c r="N16" s="108" t="s">
        <v>162</v>
      </c>
      <c r="O16" s="109">
        <f t="shared" si="0"/>
        <v>1</v>
      </c>
      <c r="P16" s="110" t="str">
        <f>IF(Table4[[#This Row],[Operator Response Time]]="Manual override HACCP","HACCP",VLOOKUP(O16,Instructions!$B$88:$C$93,2))</f>
        <v>Insignificant</v>
      </c>
      <c r="Q16" s="109">
        <f>IF($N16='Seqwater Risk Matrix'!$B$19,'Seqwater Risk Matrix'!$A$19,IF($N16='Seqwater Risk Matrix'!$B$20,'Seqwater Risk Matrix'!$A$20,IF($N16='Seqwater Risk Matrix'!$B$21,'Seqwater Risk Matrix'!$A$21,IF($N16='Seqwater Risk Matrix'!$B$22,'Seqwater Risk Matrix'!$A$22,IF($N16='Seqwater Risk Matrix'!$B$23,'Seqwater Risk Matrix'!$A$23,0)))))*Worksheet!$O16</f>
        <v>3</v>
      </c>
      <c r="R16" s="111" t="str">
        <f>IF(AND(Worksheet!$Q16&lt;='Seqwater Risk Matrix'!$F$31,Worksheet!$Q16&gt;'Seqwater Risk Matrix'!$E$32),Dashboard!$B$4,IF(AND(Worksheet!$Q16&gt;='Seqwater Risk Matrix'!$B$35,Worksheet!$Q16&lt;='Seqwater Risk Matrix'!$B$32),Dashboard!$B$7,IF(AND(Worksheet!$Q16&gt;='Seqwater Risk Matrix'!$B$31,Worksheet!$Q16&lt;='Seqwater Risk Matrix'!$D$33),Dashboard!$B$6,IF(AND(Worksheet!$Q16&gt;='Seqwater Risk Matrix'!$C$31,Worksheet!$Q16&lt;='Seqwater Risk Matrix'!$E$32),Dashboard!$B$5,Dashboard!$B$8))))</f>
        <v>Information</v>
      </c>
      <c r="S16" s="104" t="s">
        <v>54</v>
      </c>
      <c r="T16" s="104" t="s">
        <v>133</v>
      </c>
      <c r="U16" s="105" t="s">
        <v>58</v>
      </c>
      <c r="V16" s="105">
        <v>48</v>
      </c>
      <c r="W16" s="113">
        <v>0</v>
      </c>
      <c r="X16" s="113" t="s">
        <v>101</v>
      </c>
      <c r="Y16" s="114">
        <v>0</v>
      </c>
      <c r="Z16" s="122">
        <v>2</v>
      </c>
      <c r="AA16" s="105" t="s">
        <v>101</v>
      </c>
      <c r="AB16" s="115"/>
    </row>
    <row r="17" spans="1:28" s="73" customFormat="1" ht="12" customHeight="1" x14ac:dyDescent="0.35">
      <c r="A17" s="116">
        <v>0</v>
      </c>
      <c r="B17" s="117" t="s">
        <v>221</v>
      </c>
      <c r="C17" s="114" t="s">
        <v>246</v>
      </c>
      <c r="D17" s="125" t="s">
        <v>248</v>
      </c>
      <c r="E17" s="118" t="s">
        <v>57</v>
      </c>
      <c r="F17" s="125" t="s">
        <v>293</v>
      </c>
      <c r="G17" s="119"/>
      <c r="H17" s="114">
        <v>0</v>
      </c>
      <c r="I17" s="114">
        <v>0</v>
      </c>
      <c r="J17" s="114">
        <v>1</v>
      </c>
      <c r="K17" s="114">
        <v>0</v>
      </c>
      <c r="L17" s="114">
        <v>0</v>
      </c>
      <c r="M17" s="114">
        <v>0</v>
      </c>
      <c r="N17" s="120" t="s">
        <v>163</v>
      </c>
      <c r="O17" s="109">
        <f t="shared" si="0"/>
        <v>1</v>
      </c>
      <c r="P17" s="110" t="str">
        <f>IF(Table4[[#This Row],[Operator Response Time]]="Manual override HACCP","HACCP",VLOOKUP(O17,Instructions!$B$88:$C$93,2))</f>
        <v>Insignificant</v>
      </c>
      <c r="Q17" s="109">
        <f>IF($N17='Seqwater Risk Matrix'!$B$19,'Seqwater Risk Matrix'!$A$19,IF($N17='Seqwater Risk Matrix'!$B$20,'Seqwater Risk Matrix'!$A$20,IF($N17='Seqwater Risk Matrix'!$B$21,'Seqwater Risk Matrix'!$A$21,IF($N17='Seqwater Risk Matrix'!$B$22,'Seqwater Risk Matrix'!$A$22,IF($N17='Seqwater Risk Matrix'!$B$23,'Seqwater Risk Matrix'!$A$23,0)))))*Worksheet!$O17</f>
        <v>1</v>
      </c>
      <c r="R17" s="111" t="str">
        <f>IF(AND(Worksheet!$Q17&lt;='Seqwater Risk Matrix'!$F$31,Worksheet!$Q17&gt;'Seqwater Risk Matrix'!$E$32),Dashboard!$B$4,IF(AND(Worksheet!$Q17&gt;='Seqwater Risk Matrix'!$B$35,Worksheet!$Q17&lt;='Seqwater Risk Matrix'!$B$32),Dashboard!$B$7,IF(AND(Worksheet!$Q17&gt;='Seqwater Risk Matrix'!$B$31,Worksheet!$Q17&lt;='Seqwater Risk Matrix'!$D$33),Dashboard!$B$6,IF(AND(Worksheet!$Q17&gt;='Seqwater Risk Matrix'!$C$31,Worksheet!$Q17&lt;='Seqwater Risk Matrix'!$E$32),Dashboard!$B$5,Dashboard!$B$8))))</f>
        <v>Information</v>
      </c>
      <c r="S17" s="117" t="s">
        <v>54</v>
      </c>
      <c r="T17" s="117" t="s">
        <v>135</v>
      </c>
      <c r="U17" s="114" t="s">
        <v>58</v>
      </c>
      <c r="V17" s="114">
        <v>44</v>
      </c>
      <c r="W17" s="122">
        <v>0</v>
      </c>
      <c r="X17" s="122" t="s">
        <v>101</v>
      </c>
      <c r="Y17" s="114">
        <v>0</v>
      </c>
      <c r="Z17" s="122">
        <v>2</v>
      </c>
      <c r="AA17" s="114" t="s">
        <v>101</v>
      </c>
      <c r="AB17" s="123"/>
    </row>
    <row r="18" spans="1:28" s="73" customFormat="1" ht="12" customHeight="1" x14ac:dyDescent="0.35">
      <c r="A18" s="103">
        <v>0</v>
      </c>
      <c r="B18" s="104" t="s">
        <v>221</v>
      </c>
      <c r="C18" s="105" t="s">
        <v>246</v>
      </c>
      <c r="D18" s="126" t="s">
        <v>249</v>
      </c>
      <c r="E18" s="106" t="s">
        <v>57</v>
      </c>
      <c r="F18" s="126" t="s">
        <v>294</v>
      </c>
      <c r="G18" s="127"/>
      <c r="H18" s="105">
        <v>0</v>
      </c>
      <c r="I18" s="105">
        <v>0</v>
      </c>
      <c r="J18" s="105">
        <v>1</v>
      </c>
      <c r="K18" s="105">
        <v>0</v>
      </c>
      <c r="L18" s="105">
        <v>0</v>
      </c>
      <c r="M18" s="105">
        <v>0</v>
      </c>
      <c r="N18" s="108" t="s">
        <v>163</v>
      </c>
      <c r="O18" s="109">
        <f t="shared" si="0"/>
        <v>1</v>
      </c>
      <c r="P18" s="110" t="str">
        <f>IF(Table4[[#This Row],[Operator Response Time]]="Manual override HACCP","HACCP",VLOOKUP(O18,Instructions!$B$88:$C$93,2))</f>
        <v>Insignificant</v>
      </c>
      <c r="Q18" s="109">
        <f>IF($N18='Seqwater Risk Matrix'!$B$19,'Seqwater Risk Matrix'!$A$19,IF($N18='Seqwater Risk Matrix'!$B$20,'Seqwater Risk Matrix'!$A$20,IF($N18='Seqwater Risk Matrix'!$B$21,'Seqwater Risk Matrix'!$A$21,IF($N18='Seqwater Risk Matrix'!$B$22,'Seqwater Risk Matrix'!$A$22,IF($N18='Seqwater Risk Matrix'!$B$23,'Seqwater Risk Matrix'!$A$23,0)))))*Worksheet!$O18</f>
        <v>1</v>
      </c>
      <c r="R18" s="111" t="str">
        <f>IF(AND(Worksheet!$Q18&lt;='Seqwater Risk Matrix'!$F$31,Worksheet!$Q18&gt;'Seqwater Risk Matrix'!$E$32),Dashboard!$B$4,IF(AND(Worksheet!$Q18&gt;='Seqwater Risk Matrix'!$B$35,Worksheet!$Q18&lt;='Seqwater Risk Matrix'!$B$32),Dashboard!$B$7,IF(AND(Worksheet!$Q18&gt;='Seqwater Risk Matrix'!$B$31,Worksheet!$Q18&lt;='Seqwater Risk Matrix'!$D$33),Dashboard!$B$6,IF(AND(Worksheet!$Q18&gt;='Seqwater Risk Matrix'!$C$31,Worksheet!$Q18&lt;='Seqwater Risk Matrix'!$E$32),Dashboard!$B$5,Dashboard!$B$8))))</f>
        <v>Information</v>
      </c>
      <c r="S18" s="104" t="s">
        <v>54</v>
      </c>
      <c r="T18" s="104" t="s">
        <v>135</v>
      </c>
      <c r="U18" s="105" t="s">
        <v>58</v>
      </c>
      <c r="V18" s="105">
        <v>38</v>
      </c>
      <c r="W18" s="113">
        <v>0</v>
      </c>
      <c r="X18" s="113" t="s">
        <v>101</v>
      </c>
      <c r="Y18" s="105">
        <v>0</v>
      </c>
      <c r="Z18" s="122">
        <v>2</v>
      </c>
      <c r="AA18" s="105" t="s">
        <v>101</v>
      </c>
      <c r="AB18" s="115"/>
    </row>
    <row r="19" spans="1:28" s="73" customFormat="1" ht="20.9" customHeight="1" x14ac:dyDescent="0.35">
      <c r="A19" s="116">
        <v>0</v>
      </c>
      <c r="B19" s="117" t="s">
        <v>221</v>
      </c>
      <c r="C19" s="114" t="s">
        <v>246</v>
      </c>
      <c r="D19" s="125" t="s">
        <v>250</v>
      </c>
      <c r="E19" s="118" t="s">
        <v>57</v>
      </c>
      <c r="F19" s="125" t="s">
        <v>295</v>
      </c>
      <c r="G19" s="128" t="s">
        <v>142</v>
      </c>
      <c r="H19" s="114">
        <v>0</v>
      </c>
      <c r="I19" s="114">
        <v>0</v>
      </c>
      <c r="J19" s="114">
        <v>1</v>
      </c>
      <c r="K19" s="114">
        <v>0</v>
      </c>
      <c r="L19" s="114">
        <v>0</v>
      </c>
      <c r="M19" s="114">
        <v>0</v>
      </c>
      <c r="N19" s="120" t="s">
        <v>162</v>
      </c>
      <c r="O19" s="109">
        <f t="shared" si="0"/>
        <v>1</v>
      </c>
      <c r="P19" s="110" t="str">
        <f>IF(Table4[[#This Row],[Operator Response Time]]="Manual override HACCP","HACCP",VLOOKUP(O19,Instructions!$B$88:$C$93,2))</f>
        <v>Insignificant</v>
      </c>
      <c r="Q19" s="109">
        <f>IF($N19='Seqwater Risk Matrix'!$B$19,'Seqwater Risk Matrix'!$A$19,IF($N19='Seqwater Risk Matrix'!$B$20,'Seqwater Risk Matrix'!$A$20,IF($N19='Seqwater Risk Matrix'!$B$21,'Seqwater Risk Matrix'!$A$21,IF($N19='Seqwater Risk Matrix'!$B$22,'Seqwater Risk Matrix'!$A$22,IF($N19='Seqwater Risk Matrix'!$B$23,'Seqwater Risk Matrix'!$A$23,0)))))*Worksheet!$O19</f>
        <v>3</v>
      </c>
      <c r="R19" s="111" t="str">
        <f>IF(AND(Worksheet!$Q19&lt;='Seqwater Risk Matrix'!$F$31,Worksheet!$Q19&gt;'Seqwater Risk Matrix'!$E$32),Dashboard!$B$4,IF(AND(Worksheet!$Q19&gt;='Seqwater Risk Matrix'!$B$35,Worksheet!$Q19&lt;='Seqwater Risk Matrix'!$B$32),Dashboard!$B$7,IF(AND(Worksheet!$Q19&gt;='Seqwater Risk Matrix'!$B$31,Worksheet!$Q19&lt;='Seqwater Risk Matrix'!$D$33),Dashboard!$B$6,IF(AND(Worksheet!$Q19&gt;='Seqwater Risk Matrix'!$C$31,Worksheet!$Q19&lt;='Seqwater Risk Matrix'!$E$32),Dashboard!$B$5,Dashboard!$B$8))))</f>
        <v>Information</v>
      </c>
      <c r="S19" s="117" t="s">
        <v>54</v>
      </c>
      <c r="T19" s="117" t="s">
        <v>132</v>
      </c>
      <c r="U19" s="114" t="s">
        <v>58</v>
      </c>
      <c r="V19" s="114">
        <v>5</v>
      </c>
      <c r="W19" s="122">
        <v>0</v>
      </c>
      <c r="X19" s="122" t="s">
        <v>101</v>
      </c>
      <c r="Y19" s="114">
        <v>0</v>
      </c>
      <c r="Z19" s="122">
        <v>2</v>
      </c>
      <c r="AA19" s="114" t="s">
        <v>101</v>
      </c>
      <c r="AB19" s="123"/>
    </row>
    <row r="20" spans="1:28" s="73" customFormat="1" ht="12" customHeight="1" x14ac:dyDescent="0.35">
      <c r="A20" s="103">
        <v>0</v>
      </c>
      <c r="B20" s="104" t="s">
        <v>221</v>
      </c>
      <c r="C20" s="114" t="s">
        <v>246</v>
      </c>
      <c r="D20" s="104" t="s">
        <v>251</v>
      </c>
      <c r="E20" s="106" t="s">
        <v>57</v>
      </c>
      <c r="F20" s="104" t="s">
        <v>296</v>
      </c>
      <c r="G20" s="127" t="s">
        <v>141</v>
      </c>
      <c r="H20" s="105">
        <v>0</v>
      </c>
      <c r="I20" s="105">
        <v>0</v>
      </c>
      <c r="J20" s="105">
        <v>1</v>
      </c>
      <c r="K20" s="105">
        <v>0</v>
      </c>
      <c r="L20" s="105">
        <v>1</v>
      </c>
      <c r="M20" s="105">
        <v>0</v>
      </c>
      <c r="N20" s="108" t="s">
        <v>162</v>
      </c>
      <c r="O20" s="109">
        <f t="shared" si="0"/>
        <v>1</v>
      </c>
      <c r="P20" s="110" t="str">
        <f>IF(Table4[[#This Row],[Operator Response Time]]="Manual override HACCP","HACCP",VLOOKUP(O20,Instructions!$B$88:$C$93,2))</f>
        <v>Insignificant</v>
      </c>
      <c r="Q20" s="109">
        <f>IF($N20='Seqwater Risk Matrix'!$B$19,'Seqwater Risk Matrix'!$A$19,IF($N20='Seqwater Risk Matrix'!$B$20,'Seqwater Risk Matrix'!$A$20,IF($N20='Seqwater Risk Matrix'!$B$21,'Seqwater Risk Matrix'!$A$21,IF($N20='Seqwater Risk Matrix'!$B$22,'Seqwater Risk Matrix'!$A$22,IF($N20='Seqwater Risk Matrix'!$B$23,'Seqwater Risk Matrix'!$A$23,0)))))*Worksheet!$O20</f>
        <v>3</v>
      </c>
      <c r="R20" s="111" t="str">
        <f>IF(AND(Worksheet!$Q20&lt;='Seqwater Risk Matrix'!$F$31,Worksheet!$Q20&gt;'Seqwater Risk Matrix'!$E$32),Dashboard!$B$4,IF(AND(Worksheet!$Q20&gt;='Seqwater Risk Matrix'!$B$35,Worksheet!$Q20&lt;='Seqwater Risk Matrix'!$B$32),Dashboard!$B$7,IF(AND(Worksheet!$Q20&gt;='Seqwater Risk Matrix'!$B$31,Worksheet!$Q20&lt;='Seqwater Risk Matrix'!$D$33),Dashboard!$B$6,IF(AND(Worksheet!$Q20&gt;='Seqwater Risk Matrix'!$C$31,Worksheet!$Q20&lt;='Seqwater Risk Matrix'!$E$32),Dashboard!$B$5,Dashboard!$B$8))))</f>
        <v>Information</v>
      </c>
      <c r="S20" s="104" t="s">
        <v>54</v>
      </c>
      <c r="T20" s="104" t="s">
        <v>137</v>
      </c>
      <c r="U20" s="105" t="s">
        <v>101</v>
      </c>
      <c r="V20" s="105" t="s">
        <v>101</v>
      </c>
      <c r="W20" s="113" t="s">
        <v>101</v>
      </c>
      <c r="X20" s="113" t="s">
        <v>101</v>
      </c>
      <c r="Y20" s="105" t="s">
        <v>101</v>
      </c>
      <c r="Z20" s="122" t="s">
        <v>101</v>
      </c>
      <c r="AA20" s="105" t="s">
        <v>101</v>
      </c>
      <c r="AB20" s="115"/>
    </row>
    <row r="21" spans="1:28" s="73" customFormat="1" ht="12" customHeight="1" x14ac:dyDescent="0.35">
      <c r="A21" s="116">
        <v>0</v>
      </c>
      <c r="B21" s="117" t="s">
        <v>221</v>
      </c>
      <c r="C21" s="114" t="s">
        <v>246</v>
      </c>
      <c r="D21" s="117" t="s">
        <v>252</v>
      </c>
      <c r="E21" s="118" t="s">
        <v>57</v>
      </c>
      <c r="F21" s="117" t="s">
        <v>297</v>
      </c>
      <c r="G21" s="128"/>
      <c r="H21" s="114">
        <v>0</v>
      </c>
      <c r="I21" s="114">
        <v>0</v>
      </c>
      <c r="J21" s="114">
        <v>0</v>
      </c>
      <c r="K21" s="114">
        <v>0</v>
      </c>
      <c r="L21" s="114">
        <v>0</v>
      </c>
      <c r="M21" s="114">
        <v>0</v>
      </c>
      <c r="N21" s="120" t="s">
        <v>167</v>
      </c>
      <c r="O21" s="109">
        <f t="shared" si="0"/>
        <v>0</v>
      </c>
      <c r="P21" s="110" t="str">
        <f>IF(Table4[[#This Row],[Operator Response Time]]="Manual override HACCP","HACCP",VLOOKUP(O21,Instructions!$B$88:$C$93,2))</f>
        <v>Event</v>
      </c>
      <c r="Q21" s="109">
        <f>IF($N21='Seqwater Risk Matrix'!$B$19,'Seqwater Risk Matrix'!$A$19,IF($N21='Seqwater Risk Matrix'!$B$20,'Seqwater Risk Matrix'!$A$20,IF($N21='Seqwater Risk Matrix'!$B$21,'Seqwater Risk Matrix'!$A$21,IF($N21='Seqwater Risk Matrix'!$B$22,'Seqwater Risk Matrix'!$A$22,IF($N21='Seqwater Risk Matrix'!$B$23,'Seqwater Risk Matrix'!$A$23,0)))))*Worksheet!$O21</f>
        <v>0</v>
      </c>
      <c r="R21" s="111" t="str">
        <f>IF(AND(Worksheet!$Q21&lt;='Seqwater Risk Matrix'!$F$31,Worksheet!$Q21&gt;'Seqwater Risk Matrix'!$E$32),Dashboard!$B$4,IF(AND(Worksheet!$Q21&gt;='Seqwater Risk Matrix'!$B$35,Worksheet!$Q21&lt;='Seqwater Risk Matrix'!$B$32),Dashboard!$B$7,IF(AND(Worksheet!$Q21&gt;='Seqwater Risk Matrix'!$B$31,Worksheet!$Q21&lt;='Seqwater Risk Matrix'!$D$33),Dashboard!$B$6,IF(AND(Worksheet!$Q21&gt;='Seqwater Risk Matrix'!$C$31,Worksheet!$Q21&lt;='Seqwater Risk Matrix'!$E$32),Dashboard!$B$5,Dashboard!$B$8))))</f>
        <v>Event</v>
      </c>
      <c r="S21" s="117" t="s">
        <v>54</v>
      </c>
      <c r="T21" s="117"/>
      <c r="U21" s="114" t="s">
        <v>101</v>
      </c>
      <c r="V21" s="114" t="s">
        <v>101</v>
      </c>
      <c r="W21" s="122">
        <v>0</v>
      </c>
      <c r="X21" s="122">
        <v>0</v>
      </c>
      <c r="Y21" s="114" t="s">
        <v>101</v>
      </c>
      <c r="Z21" s="122" t="s">
        <v>228</v>
      </c>
      <c r="AA21" s="114" t="s">
        <v>101</v>
      </c>
      <c r="AB21" s="123"/>
    </row>
    <row r="22" spans="1:28" s="73" customFormat="1" ht="12" customHeight="1" x14ac:dyDescent="0.35">
      <c r="A22" s="103">
        <v>0</v>
      </c>
      <c r="B22" s="104" t="s">
        <v>221</v>
      </c>
      <c r="C22" s="114" t="s">
        <v>246</v>
      </c>
      <c r="D22" s="117" t="s">
        <v>253</v>
      </c>
      <c r="E22" s="118" t="s">
        <v>57</v>
      </c>
      <c r="F22" s="117" t="s">
        <v>298</v>
      </c>
      <c r="G22" s="128" t="s">
        <v>141</v>
      </c>
      <c r="H22" s="114">
        <v>0</v>
      </c>
      <c r="I22" s="114">
        <v>0</v>
      </c>
      <c r="J22" s="114">
        <v>1</v>
      </c>
      <c r="K22" s="114">
        <v>0</v>
      </c>
      <c r="L22" s="114">
        <v>1</v>
      </c>
      <c r="M22" s="114">
        <v>0</v>
      </c>
      <c r="N22" s="120" t="s">
        <v>162</v>
      </c>
      <c r="O22" s="109">
        <f t="shared" si="0"/>
        <v>1</v>
      </c>
      <c r="P22" s="110" t="str">
        <f>IF(Table4[[#This Row],[Operator Response Time]]="Manual override HACCP","HACCP",VLOOKUP(O22,Instructions!$B$88:$C$93,2))</f>
        <v>Insignificant</v>
      </c>
      <c r="Q22" s="109">
        <f>IF($N22='Seqwater Risk Matrix'!$B$19,'Seqwater Risk Matrix'!$A$19,IF($N22='Seqwater Risk Matrix'!$B$20,'Seqwater Risk Matrix'!$A$20,IF($N22='Seqwater Risk Matrix'!$B$21,'Seqwater Risk Matrix'!$A$21,IF($N22='Seqwater Risk Matrix'!$B$22,'Seqwater Risk Matrix'!$A$22,IF($N22='Seqwater Risk Matrix'!$B$23,'Seqwater Risk Matrix'!$A$23,0)))))*Worksheet!$O22</f>
        <v>3</v>
      </c>
      <c r="R22" s="111" t="str">
        <f>IF(AND(Worksheet!$Q22&lt;='Seqwater Risk Matrix'!$F$31,Worksheet!$Q22&gt;'Seqwater Risk Matrix'!$E$32),Dashboard!$B$4,IF(AND(Worksheet!$Q22&gt;='Seqwater Risk Matrix'!$B$35,Worksheet!$Q22&lt;='Seqwater Risk Matrix'!$B$32),Dashboard!$B$7,IF(AND(Worksheet!$Q22&gt;='Seqwater Risk Matrix'!$B$31,Worksheet!$Q22&lt;='Seqwater Risk Matrix'!$D$33),Dashboard!$B$6,IF(AND(Worksheet!$Q22&gt;='Seqwater Risk Matrix'!$C$31,Worksheet!$Q22&lt;='Seqwater Risk Matrix'!$E$32),Dashboard!$B$5,Dashboard!$B$8))))</f>
        <v>Information</v>
      </c>
      <c r="S22" s="117" t="s">
        <v>54</v>
      </c>
      <c r="T22" s="117" t="s">
        <v>139</v>
      </c>
      <c r="U22" s="114" t="s">
        <v>101</v>
      </c>
      <c r="V22" s="114" t="s">
        <v>101</v>
      </c>
      <c r="W22" s="122">
        <v>0</v>
      </c>
      <c r="X22" s="122">
        <v>0</v>
      </c>
      <c r="Y22" s="114" t="s">
        <v>101</v>
      </c>
      <c r="Z22" s="122" t="s">
        <v>228</v>
      </c>
      <c r="AA22" s="114" t="s">
        <v>101</v>
      </c>
      <c r="AB22" s="123"/>
    </row>
    <row r="23" spans="1:28" s="73" customFormat="1" ht="12" customHeight="1" x14ac:dyDescent="0.35">
      <c r="A23" s="116">
        <v>0</v>
      </c>
      <c r="B23" s="117" t="s">
        <v>221</v>
      </c>
      <c r="C23" s="114" t="s">
        <v>246</v>
      </c>
      <c r="D23" s="125" t="s">
        <v>254</v>
      </c>
      <c r="E23" s="118" t="s">
        <v>57</v>
      </c>
      <c r="F23" s="125" t="s">
        <v>299</v>
      </c>
      <c r="G23" s="119" t="s">
        <v>141</v>
      </c>
      <c r="H23" s="114">
        <v>0</v>
      </c>
      <c r="I23" s="114">
        <v>0</v>
      </c>
      <c r="J23" s="114">
        <v>1</v>
      </c>
      <c r="K23" s="114">
        <v>0</v>
      </c>
      <c r="L23" s="114">
        <v>1</v>
      </c>
      <c r="M23" s="114">
        <v>0</v>
      </c>
      <c r="N23" s="120" t="s">
        <v>162</v>
      </c>
      <c r="O23" s="109">
        <f t="shared" si="0"/>
        <v>1</v>
      </c>
      <c r="P23" s="110" t="str">
        <f>IF(Table4[[#This Row],[Operator Response Time]]="Manual override HACCP","HACCP",VLOOKUP(O23,Instructions!$B$88:$C$93,2))</f>
        <v>Insignificant</v>
      </c>
      <c r="Q23" s="109">
        <f>IF($N23='Seqwater Risk Matrix'!$B$19,'Seqwater Risk Matrix'!$A$19,IF($N23='Seqwater Risk Matrix'!$B$20,'Seqwater Risk Matrix'!$A$20,IF($N23='Seqwater Risk Matrix'!$B$21,'Seqwater Risk Matrix'!$A$21,IF($N23='Seqwater Risk Matrix'!$B$22,'Seqwater Risk Matrix'!$A$22,IF($N23='Seqwater Risk Matrix'!$B$23,'Seqwater Risk Matrix'!$A$23,0)))))*Worksheet!$O23</f>
        <v>3</v>
      </c>
      <c r="R23" s="111" t="str">
        <f>IF(AND(Worksheet!$Q23&lt;='Seqwater Risk Matrix'!$F$31,Worksheet!$Q23&gt;'Seqwater Risk Matrix'!$E$32),Dashboard!$B$4,IF(AND(Worksheet!$Q23&gt;='Seqwater Risk Matrix'!$B$35,Worksheet!$Q23&lt;='Seqwater Risk Matrix'!$B$32),Dashboard!$B$7,IF(AND(Worksheet!$Q23&gt;='Seqwater Risk Matrix'!$B$31,Worksheet!$Q23&lt;='Seqwater Risk Matrix'!$D$33),Dashboard!$B$6,IF(AND(Worksheet!$Q23&gt;='Seqwater Risk Matrix'!$C$31,Worksheet!$Q23&lt;='Seqwater Risk Matrix'!$E$32),Dashboard!$B$5,Dashboard!$B$8))))</f>
        <v>Information</v>
      </c>
      <c r="S23" s="117" t="s">
        <v>54</v>
      </c>
      <c r="T23" s="117" t="s">
        <v>138</v>
      </c>
      <c r="U23" s="114" t="s">
        <v>101</v>
      </c>
      <c r="V23" s="114" t="s">
        <v>101</v>
      </c>
      <c r="W23" s="122">
        <v>0</v>
      </c>
      <c r="X23" s="122">
        <v>0</v>
      </c>
      <c r="Y23" s="114" t="s">
        <v>101</v>
      </c>
      <c r="Z23" s="122" t="s">
        <v>228</v>
      </c>
      <c r="AA23" s="114" t="s">
        <v>101</v>
      </c>
      <c r="AB23" s="123"/>
    </row>
    <row r="24" spans="1:28" s="73" customFormat="1" ht="12" customHeight="1" x14ac:dyDescent="0.35">
      <c r="A24" s="103">
        <v>0</v>
      </c>
      <c r="B24" s="104" t="s">
        <v>221</v>
      </c>
      <c r="C24" s="114" t="s">
        <v>246</v>
      </c>
      <c r="D24" s="117" t="s">
        <v>255</v>
      </c>
      <c r="E24" s="118" t="s">
        <v>57</v>
      </c>
      <c r="F24" s="117" t="s">
        <v>300</v>
      </c>
      <c r="G24" s="128" t="s">
        <v>141</v>
      </c>
      <c r="H24" s="114">
        <v>0</v>
      </c>
      <c r="I24" s="114">
        <v>0</v>
      </c>
      <c r="J24" s="114">
        <v>1</v>
      </c>
      <c r="K24" s="114">
        <v>0</v>
      </c>
      <c r="L24" s="114">
        <v>0</v>
      </c>
      <c r="M24" s="114">
        <v>0</v>
      </c>
      <c r="N24" s="120" t="s">
        <v>162</v>
      </c>
      <c r="O24" s="109">
        <f t="shared" si="0"/>
        <v>1</v>
      </c>
      <c r="P24" s="110" t="str">
        <f>IF(Table4[[#This Row],[Operator Response Time]]="Manual override HACCP","HACCP",VLOOKUP(O24,Instructions!$B$88:$C$93,2))</f>
        <v>Insignificant</v>
      </c>
      <c r="Q24" s="109">
        <f>IF($N24='Seqwater Risk Matrix'!$B$19,'Seqwater Risk Matrix'!$A$19,IF($N24='Seqwater Risk Matrix'!$B$20,'Seqwater Risk Matrix'!$A$20,IF($N24='Seqwater Risk Matrix'!$B$21,'Seqwater Risk Matrix'!$A$21,IF($N24='Seqwater Risk Matrix'!$B$22,'Seqwater Risk Matrix'!$A$22,IF($N24='Seqwater Risk Matrix'!$B$23,'Seqwater Risk Matrix'!$A$23,0)))))*Worksheet!$O24</f>
        <v>3</v>
      </c>
      <c r="R24" s="111" t="str">
        <f>IF(AND(Worksheet!$Q24&lt;='Seqwater Risk Matrix'!$F$31,Worksheet!$Q24&gt;'Seqwater Risk Matrix'!$E$32),Dashboard!$B$4,IF(AND(Worksheet!$Q24&gt;='Seqwater Risk Matrix'!$B$35,Worksheet!$Q24&lt;='Seqwater Risk Matrix'!$B$32),Dashboard!$B$7,IF(AND(Worksheet!$Q24&gt;='Seqwater Risk Matrix'!$B$31,Worksheet!$Q24&lt;='Seqwater Risk Matrix'!$D$33),Dashboard!$B$6,IF(AND(Worksheet!$Q24&gt;='Seqwater Risk Matrix'!$C$31,Worksheet!$Q24&lt;='Seqwater Risk Matrix'!$E$32),Dashboard!$B$5,Dashboard!$B$8))))</f>
        <v>Information</v>
      </c>
      <c r="S24" s="117" t="s">
        <v>54</v>
      </c>
      <c r="T24" s="117" t="s">
        <v>140</v>
      </c>
      <c r="U24" s="114" t="s">
        <v>101</v>
      </c>
      <c r="V24" s="114" t="s">
        <v>101</v>
      </c>
      <c r="W24" s="122">
        <v>0</v>
      </c>
      <c r="X24" s="122">
        <v>0</v>
      </c>
      <c r="Y24" s="114" t="s">
        <v>101</v>
      </c>
      <c r="Z24" s="122" t="s">
        <v>228</v>
      </c>
      <c r="AA24" s="114" t="s">
        <v>101</v>
      </c>
      <c r="AB24" s="123"/>
    </row>
    <row r="25" spans="1:28" s="73" customFormat="1" ht="24" customHeight="1" x14ac:dyDescent="0.35">
      <c r="A25" s="116">
        <v>0</v>
      </c>
      <c r="B25" s="117" t="s">
        <v>221</v>
      </c>
      <c r="C25" s="114" t="s">
        <v>256</v>
      </c>
      <c r="D25" s="117" t="s">
        <v>257</v>
      </c>
      <c r="E25" s="118" t="s">
        <v>57</v>
      </c>
      <c r="F25" s="117" t="s">
        <v>301</v>
      </c>
      <c r="G25" s="128" t="s">
        <v>171</v>
      </c>
      <c r="H25" s="114">
        <v>0</v>
      </c>
      <c r="I25" s="114">
        <v>0</v>
      </c>
      <c r="J25" s="114">
        <v>1</v>
      </c>
      <c r="K25" s="114">
        <v>0</v>
      </c>
      <c r="L25" s="114">
        <v>0</v>
      </c>
      <c r="M25" s="114">
        <v>0</v>
      </c>
      <c r="N25" s="120" t="s">
        <v>162</v>
      </c>
      <c r="O25" s="109">
        <f t="shared" si="0"/>
        <v>1</v>
      </c>
      <c r="P25" s="110" t="str">
        <f>IF(Table4[[#This Row],[Operator Response Time]]="Manual override HACCP","HACCP",VLOOKUP(O25,Instructions!$B$88:$C$93,2))</f>
        <v>Insignificant</v>
      </c>
      <c r="Q25" s="109">
        <f>IF($N25='Seqwater Risk Matrix'!$B$19,'Seqwater Risk Matrix'!$A$19,IF($N25='Seqwater Risk Matrix'!$B$20,'Seqwater Risk Matrix'!$A$20,IF($N25='Seqwater Risk Matrix'!$B$21,'Seqwater Risk Matrix'!$A$21,IF($N25='Seqwater Risk Matrix'!$B$22,'Seqwater Risk Matrix'!$A$22,IF($N25='Seqwater Risk Matrix'!$B$23,'Seqwater Risk Matrix'!$A$23,0)))))*Worksheet!$O25</f>
        <v>3</v>
      </c>
      <c r="R25" s="111" t="str">
        <f>IF(AND(Worksheet!$Q25&lt;='Seqwater Risk Matrix'!$F$31,Worksheet!$Q25&gt;'Seqwater Risk Matrix'!$E$32),Dashboard!$B$4,IF(AND(Worksheet!$Q25&gt;='Seqwater Risk Matrix'!$B$35,Worksheet!$Q25&lt;='Seqwater Risk Matrix'!$B$32),Dashboard!$B$7,IF(AND(Worksheet!$Q25&gt;='Seqwater Risk Matrix'!$B$31,Worksheet!$Q25&lt;='Seqwater Risk Matrix'!$D$33),Dashboard!$B$6,IF(AND(Worksheet!$Q25&gt;='Seqwater Risk Matrix'!$C$31,Worksheet!$Q25&lt;='Seqwater Risk Matrix'!$E$32),Dashboard!$B$5,Dashboard!$B$8))))</f>
        <v>Information</v>
      </c>
      <c r="S25" s="117" t="s">
        <v>54</v>
      </c>
      <c r="T25" s="117" t="s">
        <v>133</v>
      </c>
      <c r="U25" s="114" t="s">
        <v>58</v>
      </c>
      <c r="V25" s="114">
        <v>48</v>
      </c>
      <c r="W25" s="122">
        <v>0</v>
      </c>
      <c r="X25" s="122" t="s">
        <v>101</v>
      </c>
      <c r="Y25" s="114">
        <v>0</v>
      </c>
      <c r="Z25" s="122">
        <v>2</v>
      </c>
      <c r="AA25" s="114" t="s">
        <v>101</v>
      </c>
      <c r="AB25" s="123"/>
    </row>
    <row r="26" spans="1:28" s="73" customFormat="1" ht="12" customHeight="1" x14ac:dyDescent="0.35">
      <c r="A26" s="103">
        <v>0</v>
      </c>
      <c r="B26" s="104" t="s">
        <v>221</v>
      </c>
      <c r="C26" s="114" t="s">
        <v>256</v>
      </c>
      <c r="D26" s="125" t="s">
        <v>258</v>
      </c>
      <c r="E26" s="118" t="s">
        <v>57</v>
      </c>
      <c r="F26" s="125" t="s">
        <v>302</v>
      </c>
      <c r="G26" s="128"/>
      <c r="H26" s="114">
        <v>0</v>
      </c>
      <c r="I26" s="114">
        <v>0</v>
      </c>
      <c r="J26" s="114">
        <v>1</v>
      </c>
      <c r="K26" s="114">
        <v>0</v>
      </c>
      <c r="L26" s="114">
        <v>0</v>
      </c>
      <c r="M26" s="114">
        <v>0</v>
      </c>
      <c r="N26" s="108" t="s">
        <v>163</v>
      </c>
      <c r="O26" s="109">
        <f t="shared" si="0"/>
        <v>1</v>
      </c>
      <c r="P26" s="110" t="str">
        <f>IF(Table4[[#This Row],[Operator Response Time]]="Manual override HACCP","HACCP",VLOOKUP(O26,Instructions!$B$88:$C$93,2))</f>
        <v>Insignificant</v>
      </c>
      <c r="Q26" s="109">
        <f>IF($N26='Seqwater Risk Matrix'!$B$19,'Seqwater Risk Matrix'!$A$19,IF($N26='Seqwater Risk Matrix'!$B$20,'Seqwater Risk Matrix'!$A$20,IF($N26='Seqwater Risk Matrix'!$B$21,'Seqwater Risk Matrix'!$A$21,IF($N26='Seqwater Risk Matrix'!$B$22,'Seqwater Risk Matrix'!$A$22,IF($N26='Seqwater Risk Matrix'!$B$23,'Seqwater Risk Matrix'!$A$23,0)))))*Worksheet!$O26</f>
        <v>1</v>
      </c>
      <c r="R26" s="111" t="str">
        <f>IF(AND(Worksheet!$Q26&lt;='Seqwater Risk Matrix'!$F$31,Worksheet!$Q26&gt;'Seqwater Risk Matrix'!$E$32),Dashboard!$B$4,IF(AND(Worksheet!$Q26&gt;='Seqwater Risk Matrix'!$B$35,Worksheet!$Q26&lt;='Seqwater Risk Matrix'!$B$32),Dashboard!$B$7,IF(AND(Worksheet!$Q26&gt;='Seqwater Risk Matrix'!$B$31,Worksheet!$Q26&lt;='Seqwater Risk Matrix'!$D$33),Dashboard!$B$6,IF(AND(Worksheet!$Q26&gt;='Seqwater Risk Matrix'!$C$31,Worksheet!$Q26&lt;='Seqwater Risk Matrix'!$E$32),Dashboard!$B$5,Dashboard!$B$8))))</f>
        <v>Information</v>
      </c>
      <c r="S26" s="117" t="s">
        <v>54</v>
      </c>
      <c r="T26" s="117" t="s">
        <v>135</v>
      </c>
      <c r="U26" s="114" t="s">
        <v>58</v>
      </c>
      <c r="V26" s="114">
        <v>44</v>
      </c>
      <c r="W26" s="122">
        <v>0</v>
      </c>
      <c r="X26" s="122" t="s">
        <v>101</v>
      </c>
      <c r="Y26" s="114">
        <v>0</v>
      </c>
      <c r="Z26" s="122">
        <v>2</v>
      </c>
      <c r="AA26" s="114" t="s">
        <v>101</v>
      </c>
      <c r="AB26" s="123"/>
    </row>
    <row r="27" spans="1:28" s="73" customFormat="1" ht="12" customHeight="1" x14ac:dyDescent="0.35">
      <c r="A27" s="116">
        <v>0</v>
      </c>
      <c r="B27" s="117" t="s">
        <v>221</v>
      </c>
      <c r="C27" s="114" t="s">
        <v>256</v>
      </c>
      <c r="D27" s="117" t="s">
        <v>259</v>
      </c>
      <c r="E27" s="118" t="s">
        <v>57</v>
      </c>
      <c r="F27" s="117" t="s">
        <v>303</v>
      </c>
      <c r="G27" s="128"/>
      <c r="H27" s="114">
        <v>0</v>
      </c>
      <c r="I27" s="114">
        <v>0</v>
      </c>
      <c r="J27" s="114">
        <v>1</v>
      </c>
      <c r="K27" s="114">
        <v>0</v>
      </c>
      <c r="L27" s="114">
        <v>0</v>
      </c>
      <c r="M27" s="114">
        <v>0</v>
      </c>
      <c r="N27" s="120" t="s">
        <v>163</v>
      </c>
      <c r="O27" s="109">
        <f t="shared" si="0"/>
        <v>1</v>
      </c>
      <c r="P27" s="110" t="str">
        <f>IF(Table4[[#This Row],[Operator Response Time]]="Manual override HACCP","HACCP",VLOOKUP(O27,Instructions!$B$88:$C$93,2))</f>
        <v>Insignificant</v>
      </c>
      <c r="Q27" s="109">
        <f>IF($N27='Seqwater Risk Matrix'!$B$19,'Seqwater Risk Matrix'!$A$19,IF($N27='Seqwater Risk Matrix'!$B$20,'Seqwater Risk Matrix'!$A$20,IF($N27='Seqwater Risk Matrix'!$B$21,'Seqwater Risk Matrix'!$A$21,IF($N27='Seqwater Risk Matrix'!$B$22,'Seqwater Risk Matrix'!$A$22,IF($N27='Seqwater Risk Matrix'!$B$23,'Seqwater Risk Matrix'!$A$23,0)))))*Worksheet!$O27</f>
        <v>1</v>
      </c>
      <c r="R27" s="111" t="str">
        <f>IF(AND(Worksheet!$Q27&lt;='Seqwater Risk Matrix'!$F$31,Worksheet!$Q27&gt;'Seqwater Risk Matrix'!$E$32),Dashboard!$B$4,IF(AND(Worksheet!$Q27&gt;='Seqwater Risk Matrix'!$B$35,Worksheet!$Q27&lt;='Seqwater Risk Matrix'!$B$32),Dashboard!$B$7,IF(AND(Worksheet!$Q27&gt;='Seqwater Risk Matrix'!$B$31,Worksheet!$Q27&lt;='Seqwater Risk Matrix'!$D$33),Dashboard!$B$6,IF(AND(Worksheet!$Q27&gt;='Seqwater Risk Matrix'!$C$31,Worksheet!$Q27&lt;='Seqwater Risk Matrix'!$E$32),Dashboard!$B$5,Dashboard!$B$8))))</f>
        <v>Information</v>
      </c>
      <c r="S27" s="117" t="s">
        <v>54</v>
      </c>
      <c r="T27" s="117" t="s">
        <v>135</v>
      </c>
      <c r="U27" s="114" t="s">
        <v>58</v>
      </c>
      <c r="V27" s="114">
        <v>38</v>
      </c>
      <c r="W27" s="122">
        <v>0</v>
      </c>
      <c r="X27" s="122" t="s">
        <v>101</v>
      </c>
      <c r="Y27" s="114">
        <v>0</v>
      </c>
      <c r="Z27" s="122">
        <v>2</v>
      </c>
      <c r="AA27" s="114" t="s">
        <v>101</v>
      </c>
      <c r="AB27" s="123"/>
    </row>
    <row r="28" spans="1:28" s="73" customFormat="1" ht="20.9" customHeight="1" x14ac:dyDescent="0.35">
      <c r="A28" s="103">
        <v>0</v>
      </c>
      <c r="B28" s="104" t="s">
        <v>221</v>
      </c>
      <c r="C28" s="114" t="s">
        <v>256</v>
      </c>
      <c r="D28" s="125" t="s">
        <v>260</v>
      </c>
      <c r="E28" s="118" t="s">
        <v>57</v>
      </c>
      <c r="F28" s="125" t="s">
        <v>304</v>
      </c>
      <c r="G28" s="128" t="s">
        <v>171</v>
      </c>
      <c r="H28" s="114">
        <v>0</v>
      </c>
      <c r="I28" s="114">
        <v>0</v>
      </c>
      <c r="J28" s="114">
        <v>1</v>
      </c>
      <c r="K28" s="114">
        <v>0</v>
      </c>
      <c r="L28" s="114">
        <v>0</v>
      </c>
      <c r="M28" s="114">
        <v>0</v>
      </c>
      <c r="N28" s="108" t="s">
        <v>162</v>
      </c>
      <c r="O28" s="109">
        <f t="shared" si="0"/>
        <v>1</v>
      </c>
      <c r="P28" s="110" t="str">
        <f>IF(Table4[[#This Row],[Operator Response Time]]="Manual override HACCP","HACCP",VLOOKUP(O28,Instructions!$B$88:$C$93,2))</f>
        <v>Insignificant</v>
      </c>
      <c r="Q28" s="109">
        <f>IF($N28='Seqwater Risk Matrix'!$B$19,'Seqwater Risk Matrix'!$A$19,IF($N28='Seqwater Risk Matrix'!$B$20,'Seqwater Risk Matrix'!$A$20,IF($N28='Seqwater Risk Matrix'!$B$21,'Seqwater Risk Matrix'!$A$21,IF($N28='Seqwater Risk Matrix'!$B$22,'Seqwater Risk Matrix'!$A$22,IF($N28='Seqwater Risk Matrix'!$B$23,'Seqwater Risk Matrix'!$A$23,0)))))*Worksheet!$O28</f>
        <v>3</v>
      </c>
      <c r="R28" s="111" t="str">
        <f>IF(AND(Worksheet!$Q28&lt;='Seqwater Risk Matrix'!$F$31,Worksheet!$Q28&gt;'Seqwater Risk Matrix'!$E$32),Dashboard!$B$4,IF(AND(Worksheet!$Q28&gt;='Seqwater Risk Matrix'!$B$35,Worksheet!$Q28&lt;='Seqwater Risk Matrix'!$B$32),Dashboard!$B$7,IF(AND(Worksheet!$Q28&gt;='Seqwater Risk Matrix'!$B$31,Worksheet!$Q28&lt;='Seqwater Risk Matrix'!$D$33),Dashboard!$B$6,IF(AND(Worksheet!$Q28&gt;='Seqwater Risk Matrix'!$C$31,Worksheet!$Q28&lt;='Seqwater Risk Matrix'!$E$32),Dashboard!$B$5,Dashboard!$B$8))))</f>
        <v>Information</v>
      </c>
      <c r="S28" s="117" t="s">
        <v>54</v>
      </c>
      <c r="T28" s="117" t="s">
        <v>132</v>
      </c>
      <c r="U28" s="114" t="s">
        <v>58</v>
      </c>
      <c r="V28" s="114">
        <v>5</v>
      </c>
      <c r="W28" s="122">
        <v>0</v>
      </c>
      <c r="X28" s="122" t="s">
        <v>101</v>
      </c>
      <c r="Y28" s="114">
        <v>0</v>
      </c>
      <c r="Z28" s="122">
        <v>2</v>
      </c>
      <c r="AA28" s="114" t="s">
        <v>101</v>
      </c>
      <c r="AB28" s="123"/>
    </row>
    <row r="29" spans="1:28" s="73" customFormat="1" ht="12" customHeight="1" x14ac:dyDescent="0.35">
      <c r="A29" s="116">
        <v>0</v>
      </c>
      <c r="B29" s="117" t="s">
        <v>221</v>
      </c>
      <c r="C29" s="114" t="s">
        <v>256</v>
      </c>
      <c r="D29" s="117" t="s">
        <v>261</v>
      </c>
      <c r="E29" s="118" t="s">
        <v>57</v>
      </c>
      <c r="F29" s="117" t="s">
        <v>305</v>
      </c>
      <c r="G29" s="128" t="s">
        <v>172</v>
      </c>
      <c r="H29" s="114">
        <v>0</v>
      </c>
      <c r="I29" s="114">
        <v>0</v>
      </c>
      <c r="J29" s="114">
        <v>1</v>
      </c>
      <c r="K29" s="114">
        <v>0</v>
      </c>
      <c r="L29" s="114">
        <v>1</v>
      </c>
      <c r="M29" s="114">
        <v>0</v>
      </c>
      <c r="N29" s="120" t="s">
        <v>162</v>
      </c>
      <c r="O29" s="109">
        <f t="shared" si="0"/>
        <v>1</v>
      </c>
      <c r="P29" s="110" t="str">
        <f>IF(Table4[[#This Row],[Operator Response Time]]="Manual override HACCP","HACCP",VLOOKUP(O29,Instructions!$B$88:$C$93,2))</f>
        <v>Insignificant</v>
      </c>
      <c r="Q29" s="109">
        <f>IF($N29='Seqwater Risk Matrix'!$B$19,'Seqwater Risk Matrix'!$A$19,IF($N29='Seqwater Risk Matrix'!$B$20,'Seqwater Risk Matrix'!$A$20,IF($N29='Seqwater Risk Matrix'!$B$21,'Seqwater Risk Matrix'!$A$21,IF($N29='Seqwater Risk Matrix'!$B$22,'Seqwater Risk Matrix'!$A$22,IF($N29='Seqwater Risk Matrix'!$B$23,'Seqwater Risk Matrix'!$A$23,0)))))*Worksheet!$O29</f>
        <v>3</v>
      </c>
      <c r="R29" s="111" t="str">
        <f>IF(AND(Worksheet!$Q29&lt;='Seqwater Risk Matrix'!$F$31,Worksheet!$Q29&gt;'Seqwater Risk Matrix'!$E$32),Dashboard!$B$4,IF(AND(Worksheet!$Q29&gt;='Seqwater Risk Matrix'!$B$35,Worksheet!$Q29&lt;='Seqwater Risk Matrix'!$B$32),Dashboard!$B$7,IF(AND(Worksheet!$Q29&gt;='Seqwater Risk Matrix'!$B$31,Worksheet!$Q29&lt;='Seqwater Risk Matrix'!$D$33),Dashboard!$B$6,IF(AND(Worksheet!$Q29&gt;='Seqwater Risk Matrix'!$C$31,Worksheet!$Q29&lt;='Seqwater Risk Matrix'!$E$32),Dashboard!$B$5,Dashboard!$B$8))))</f>
        <v>Information</v>
      </c>
      <c r="S29" s="117" t="s">
        <v>54</v>
      </c>
      <c r="T29" s="117" t="s">
        <v>137</v>
      </c>
      <c r="U29" s="114" t="s">
        <v>101</v>
      </c>
      <c r="V29" s="114" t="s">
        <v>101</v>
      </c>
      <c r="W29" s="122" t="s">
        <v>101</v>
      </c>
      <c r="X29" s="122" t="s">
        <v>101</v>
      </c>
      <c r="Y29" s="114" t="s">
        <v>101</v>
      </c>
      <c r="Z29" s="122" t="s">
        <v>101</v>
      </c>
      <c r="AA29" s="114" t="s">
        <v>101</v>
      </c>
      <c r="AB29" s="123"/>
    </row>
    <row r="30" spans="1:28" s="73" customFormat="1" ht="12" customHeight="1" x14ac:dyDescent="0.35">
      <c r="A30" s="103">
        <v>0</v>
      </c>
      <c r="B30" s="104" t="s">
        <v>221</v>
      </c>
      <c r="C30" s="114" t="s">
        <v>256</v>
      </c>
      <c r="D30" s="117" t="s">
        <v>262</v>
      </c>
      <c r="E30" s="118" t="s">
        <v>57</v>
      </c>
      <c r="F30" s="117" t="s">
        <v>306</v>
      </c>
      <c r="G30" s="128"/>
      <c r="H30" s="114">
        <v>0</v>
      </c>
      <c r="I30" s="114">
        <v>0</v>
      </c>
      <c r="J30" s="114">
        <v>0</v>
      </c>
      <c r="K30" s="114">
        <v>0</v>
      </c>
      <c r="L30" s="114">
        <v>0</v>
      </c>
      <c r="M30" s="114">
        <v>0</v>
      </c>
      <c r="N30" s="120" t="s">
        <v>167</v>
      </c>
      <c r="O30" s="109">
        <f t="shared" si="0"/>
        <v>0</v>
      </c>
      <c r="P30" s="110" t="str">
        <f>IF(Table4[[#This Row],[Operator Response Time]]="Manual override HACCP","HACCP",VLOOKUP(O30,Instructions!$B$88:$C$93,2))</f>
        <v>Event</v>
      </c>
      <c r="Q30" s="109">
        <f>IF($N30='Seqwater Risk Matrix'!$B$19,'Seqwater Risk Matrix'!$A$19,IF($N30='Seqwater Risk Matrix'!$B$20,'Seqwater Risk Matrix'!$A$20,IF($N30='Seqwater Risk Matrix'!$B$21,'Seqwater Risk Matrix'!$A$21,IF($N30='Seqwater Risk Matrix'!$B$22,'Seqwater Risk Matrix'!$A$22,IF($N30='Seqwater Risk Matrix'!$B$23,'Seqwater Risk Matrix'!$A$23,0)))))*Worksheet!$O30</f>
        <v>0</v>
      </c>
      <c r="R30" s="111" t="str">
        <f>IF(AND(Worksheet!$Q30&lt;='Seqwater Risk Matrix'!$F$31,Worksheet!$Q30&gt;'Seqwater Risk Matrix'!$E$32),Dashboard!$B$4,IF(AND(Worksheet!$Q30&gt;='Seqwater Risk Matrix'!$B$35,Worksheet!$Q30&lt;='Seqwater Risk Matrix'!$B$32),Dashboard!$B$7,IF(AND(Worksheet!$Q30&gt;='Seqwater Risk Matrix'!$B$31,Worksheet!$Q30&lt;='Seqwater Risk Matrix'!$D$33),Dashboard!$B$6,IF(AND(Worksheet!$Q30&gt;='Seqwater Risk Matrix'!$C$31,Worksheet!$Q30&lt;='Seqwater Risk Matrix'!$E$32),Dashboard!$B$5,Dashboard!$B$8))))</f>
        <v>Event</v>
      </c>
      <c r="S30" s="117" t="s">
        <v>54</v>
      </c>
      <c r="T30" s="117"/>
      <c r="U30" s="114" t="s">
        <v>101</v>
      </c>
      <c r="V30" s="114" t="s">
        <v>101</v>
      </c>
      <c r="W30" s="122">
        <v>0</v>
      </c>
      <c r="X30" s="122">
        <v>0</v>
      </c>
      <c r="Y30" s="114" t="s">
        <v>101</v>
      </c>
      <c r="Z30" s="122" t="s">
        <v>228</v>
      </c>
      <c r="AA30" s="114" t="s">
        <v>101</v>
      </c>
      <c r="AB30" s="123"/>
    </row>
    <row r="31" spans="1:28" s="73" customFormat="1" ht="12" customHeight="1" x14ac:dyDescent="0.35">
      <c r="A31" s="116">
        <v>0</v>
      </c>
      <c r="B31" s="117" t="s">
        <v>221</v>
      </c>
      <c r="C31" s="114" t="s">
        <v>256</v>
      </c>
      <c r="D31" s="117" t="s">
        <v>263</v>
      </c>
      <c r="E31" s="118" t="s">
        <v>57</v>
      </c>
      <c r="F31" s="117" t="s">
        <v>307</v>
      </c>
      <c r="G31" s="128" t="s">
        <v>172</v>
      </c>
      <c r="H31" s="114">
        <v>0</v>
      </c>
      <c r="I31" s="114">
        <v>0</v>
      </c>
      <c r="J31" s="114">
        <v>1</v>
      </c>
      <c r="K31" s="114">
        <v>0</v>
      </c>
      <c r="L31" s="114">
        <v>1</v>
      </c>
      <c r="M31" s="114">
        <v>0</v>
      </c>
      <c r="N31" s="120" t="s">
        <v>162</v>
      </c>
      <c r="O31" s="109">
        <f t="shared" si="0"/>
        <v>1</v>
      </c>
      <c r="P31" s="110" t="str">
        <f>IF(Table4[[#This Row],[Operator Response Time]]="Manual override HACCP","HACCP",VLOOKUP(O31,Instructions!$B$88:$C$93,2))</f>
        <v>Insignificant</v>
      </c>
      <c r="Q31" s="109">
        <f>IF($N31='Seqwater Risk Matrix'!$B$19,'Seqwater Risk Matrix'!$A$19,IF($N31='Seqwater Risk Matrix'!$B$20,'Seqwater Risk Matrix'!$A$20,IF($N31='Seqwater Risk Matrix'!$B$21,'Seqwater Risk Matrix'!$A$21,IF($N31='Seqwater Risk Matrix'!$B$22,'Seqwater Risk Matrix'!$A$22,IF($N31='Seqwater Risk Matrix'!$B$23,'Seqwater Risk Matrix'!$A$23,0)))))*Worksheet!$O31</f>
        <v>3</v>
      </c>
      <c r="R31" s="111" t="str">
        <f>IF(AND(Worksheet!$Q31&lt;='Seqwater Risk Matrix'!$F$31,Worksheet!$Q31&gt;'Seqwater Risk Matrix'!$E$32),Dashboard!$B$4,IF(AND(Worksheet!$Q31&gt;='Seqwater Risk Matrix'!$B$35,Worksheet!$Q31&lt;='Seqwater Risk Matrix'!$B$32),Dashboard!$B$7,IF(AND(Worksheet!$Q31&gt;='Seqwater Risk Matrix'!$B$31,Worksheet!$Q31&lt;='Seqwater Risk Matrix'!$D$33),Dashboard!$B$6,IF(AND(Worksheet!$Q31&gt;='Seqwater Risk Matrix'!$C$31,Worksheet!$Q31&lt;='Seqwater Risk Matrix'!$E$32),Dashboard!$B$5,Dashboard!$B$8))))</f>
        <v>Information</v>
      </c>
      <c r="S31" s="117" t="s">
        <v>54</v>
      </c>
      <c r="T31" s="117" t="s">
        <v>139</v>
      </c>
      <c r="U31" s="114" t="s">
        <v>101</v>
      </c>
      <c r="V31" s="114" t="s">
        <v>101</v>
      </c>
      <c r="W31" s="122">
        <v>0</v>
      </c>
      <c r="X31" s="122">
        <v>0</v>
      </c>
      <c r="Y31" s="114" t="s">
        <v>101</v>
      </c>
      <c r="Z31" s="122" t="s">
        <v>228</v>
      </c>
      <c r="AA31" s="114" t="s">
        <v>101</v>
      </c>
      <c r="AB31" s="123"/>
    </row>
    <row r="32" spans="1:28" s="73" customFormat="1" ht="12" customHeight="1" x14ac:dyDescent="0.35">
      <c r="A32" s="103">
        <v>0</v>
      </c>
      <c r="B32" s="104" t="s">
        <v>221</v>
      </c>
      <c r="C32" s="114" t="s">
        <v>256</v>
      </c>
      <c r="D32" s="104" t="s">
        <v>264</v>
      </c>
      <c r="E32" s="106" t="s">
        <v>57</v>
      </c>
      <c r="F32" s="104" t="s">
        <v>308</v>
      </c>
      <c r="G32" s="127" t="s">
        <v>172</v>
      </c>
      <c r="H32" s="105">
        <v>0</v>
      </c>
      <c r="I32" s="105">
        <v>0</v>
      </c>
      <c r="J32" s="105">
        <v>1</v>
      </c>
      <c r="K32" s="105">
        <v>0</v>
      </c>
      <c r="L32" s="105">
        <v>1</v>
      </c>
      <c r="M32" s="105">
        <v>0</v>
      </c>
      <c r="N32" s="108" t="s">
        <v>162</v>
      </c>
      <c r="O32" s="109">
        <f t="shared" si="0"/>
        <v>1</v>
      </c>
      <c r="P32" s="110" t="str">
        <f>IF(Table4[[#This Row],[Operator Response Time]]="Manual override HACCP","HACCP",VLOOKUP(O32,Instructions!$B$88:$C$93,2))</f>
        <v>Insignificant</v>
      </c>
      <c r="Q32" s="109">
        <f>IF($N32='Seqwater Risk Matrix'!$B$19,'Seqwater Risk Matrix'!$A$19,IF($N32='Seqwater Risk Matrix'!$B$20,'Seqwater Risk Matrix'!$A$20,IF($N32='Seqwater Risk Matrix'!$B$21,'Seqwater Risk Matrix'!$A$21,IF($N32='Seqwater Risk Matrix'!$B$22,'Seqwater Risk Matrix'!$A$22,IF($N32='Seqwater Risk Matrix'!$B$23,'Seqwater Risk Matrix'!$A$23,0)))))*Worksheet!$O32</f>
        <v>3</v>
      </c>
      <c r="R32" s="111" t="str">
        <f>IF(AND(Worksheet!$Q32&lt;='Seqwater Risk Matrix'!$F$31,Worksheet!$Q32&gt;'Seqwater Risk Matrix'!$E$32),Dashboard!$B$4,IF(AND(Worksheet!$Q32&gt;='Seqwater Risk Matrix'!$B$35,Worksheet!$Q32&lt;='Seqwater Risk Matrix'!$B$32),Dashboard!$B$7,IF(AND(Worksheet!$Q32&gt;='Seqwater Risk Matrix'!$B$31,Worksheet!$Q32&lt;='Seqwater Risk Matrix'!$D$33),Dashboard!$B$6,IF(AND(Worksheet!$Q32&gt;='Seqwater Risk Matrix'!$C$31,Worksheet!$Q32&lt;='Seqwater Risk Matrix'!$E$32),Dashboard!$B$5,Dashboard!$B$8))))</f>
        <v>Information</v>
      </c>
      <c r="S32" s="104" t="s">
        <v>54</v>
      </c>
      <c r="T32" s="104" t="s">
        <v>138</v>
      </c>
      <c r="U32" s="105" t="s">
        <v>101</v>
      </c>
      <c r="V32" s="105" t="s">
        <v>101</v>
      </c>
      <c r="W32" s="122">
        <v>0</v>
      </c>
      <c r="X32" s="113">
        <v>0</v>
      </c>
      <c r="Y32" s="105" t="s">
        <v>101</v>
      </c>
      <c r="Z32" s="122" t="s">
        <v>228</v>
      </c>
      <c r="AA32" s="114" t="s">
        <v>101</v>
      </c>
      <c r="AB32" s="115"/>
    </row>
    <row r="33" spans="1:28" s="73" customFormat="1" ht="12" customHeight="1" x14ac:dyDescent="0.35">
      <c r="A33" s="116">
        <v>0</v>
      </c>
      <c r="B33" s="117" t="s">
        <v>221</v>
      </c>
      <c r="C33" s="114" t="s">
        <v>256</v>
      </c>
      <c r="D33" s="117" t="s">
        <v>265</v>
      </c>
      <c r="E33" s="118" t="s">
        <v>57</v>
      </c>
      <c r="F33" s="117" t="s">
        <v>309</v>
      </c>
      <c r="G33" s="128" t="s">
        <v>172</v>
      </c>
      <c r="H33" s="114">
        <v>0</v>
      </c>
      <c r="I33" s="114">
        <v>0</v>
      </c>
      <c r="J33" s="114">
        <v>1</v>
      </c>
      <c r="K33" s="114">
        <v>0</v>
      </c>
      <c r="L33" s="114">
        <v>0</v>
      </c>
      <c r="M33" s="114">
        <v>0</v>
      </c>
      <c r="N33" s="120" t="s">
        <v>162</v>
      </c>
      <c r="O33" s="109">
        <f t="shared" si="0"/>
        <v>1</v>
      </c>
      <c r="P33" s="110" t="str">
        <f>IF(Table4[[#This Row],[Operator Response Time]]="Manual override HACCP","HACCP",VLOOKUP(O33,Instructions!$B$88:$C$93,2))</f>
        <v>Insignificant</v>
      </c>
      <c r="Q33" s="109">
        <f>IF($N33='Seqwater Risk Matrix'!$B$19,'Seqwater Risk Matrix'!$A$19,IF($N33='Seqwater Risk Matrix'!$B$20,'Seqwater Risk Matrix'!$A$20,IF($N33='Seqwater Risk Matrix'!$B$21,'Seqwater Risk Matrix'!$A$21,IF($N33='Seqwater Risk Matrix'!$B$22,'Seqwater Risk Matrix'!$A$22,IF($N33='Seqwater Risk Matrix'!$B$23,'Seqwater Risk Matrix'!$A$23,0)))))*Worksheet!$O33</f>
        <v>3</v>
      </c>
      <c r="R33" s="111" t="str">
        <f>IF(AND(Worksheet!$Q33&lt;='Seqwater Risk Matrix'!$F$31,Worksheet!$Q33&gt;'Seqwater Risk Matrix'!$E$32),Dashboard!$B$4,IF(AND(Worksheet!$Q33&gt;='Seqwater Risk Matrix'!$B$35,Worksheet!$Q33&lt;='Seqwater Risk Matrix'!$B$32),Dashboard!$B$7,IF(AND(Worksheet!$Q33&gt;='Seqwater Risk Matrix'!$B$31,Worksheet!$Q33&lt;='Seqwater Risk Matrix'!$D$33),Dashboard!$B$6,IF(AND(Worksheet!$Q33&gt;='Seqwater Risk Matrix'!$C$31,Worksheet!$Q33&lt;='Seqwater Risk Matrix'!$E$32),Dashboard!$B$5,Dashboard!$B$8))))</f>
        <v>Information</v>
      </c>
      <c r="S33" s="117" t="s">
        <v>54</v>
      </c>
      <c r="T33" s="117" t="s">
        <v>140</v>
      </c>
      <c r="U33" s="114" t="s">
        <v>101</v>
      </c>
      <c r="V33" s="114" t="s">
        <v>101</v>
      </c>
      <c r="W33" s="122">
        <v>0</v>
      </c>
      <c r="X33" s="122">
        <v>0</v>
      </c>
      <c r="Y33" s="114" t="s">
        <v>101</v>
      </c>
      <c r="Z33" s="122" t="s">
        <v>228</v>
      </c>
      <c r="AA33" s="114" t="s">
        <v>101</v>
      </c>
      <c r="AB33" s="123"/>
    </row>
    <row r="34" spans="1:28" s="73" customFormat="1" ht="12" customHeight="1" x14ac:dyDescent="0.35">
      <c r="A34" s="103">
        <v>0</v>
      </c>
      <c r="B34" s="104" t="s">
        <v>221</v>
      </c>
      <c r="C34" s="114" t="s">
        <v>266</v>
      </c>
      <c r="D34" s="117" t="s">
        <v>267</v>
      </c>
      <c r="E34" s="106" t="s">
        <v>57</v>
      </c>
      <c r="F34" s="117" t="s">
        <v>310</v>
      </c>
      <c r="G34" s="129" t="s">
        <v>173</v>
      </c>
      <c r="H34" s="114">
        <v>0</v>
      </c>
      <c r="I34" s="114">
        <v>0</v>
      </c>
      <c r="J34" s="114">
        <v>1</v>
      </c>
      <c r="K34" s="114">
        <v>0</v>
      </c>
      <c r="L34" s="114">
        <v>1</v>
      </c>
      <c r="M34" s="114">
        <v>0</v>
      </c>
      <c r="N34" s="120" t="s">
        <v>161</v>
      </c>
      <c r="O34" s="109">
        <f t="shared" si="0"/>
        <v>1</v>
      </c>
      <c r="P34" s="110" t="str">
        <f>IF(Table4[[#This Row],[Operator Response Time]]="Manual override HACCP","HACCP",VLOOKUP(O34,Instructions!$B$88:$C$93,2))</f>
        <v>Insignificant</v>
      </c>
      <c r="Q34" s="109">
        <f>IF($N34='Seqwater Risk Matrix'!$B$19,'Seqwater Risk Matrix'!$A$19,IF($N34='Seqwater Risk Matrix'!$B$20,'Seqwater Risk Matrix'!$A$20,IF($N34='Seqwater Risk Matrix'!$B$21,'Seqwater Risk Matrix'!$A$21,IF($N34='Seqwater Risk Matrix'!$B$22,'Seqwater Risk Matrix'!$A$22,IF($N34='Seqwater Risk Matrix'!$B$23,'Seqwater Risk Matrix'!$A$23,0)))))*Worksheet!$O34</f>
        <v>5</v>
      </c>
      <c r="R34" s="111" t="str">
        <f>IF(AND(Worksheet!$Q34&lt;='Seqwater Risk Matrix'!$F$31,Worksheet!$Q34&gt;'Seqwater Risk Matrix'!$E$32),Dashboard!$B$4,IF(AND(Worksheet!$Q34&gt;='Seqwater Risk Matrix'!$B$35,Worksheet!$Q34&lt;='Seqwater Risk Matrix'!$B$32),Dashboard!$B$7,IF(AND(Worksheet!$Q34&gt;='Seqwater Risk Matrix'!$B$31,Worksheet!$Q34&lt;='Seqwater Risk Matrix'!$D$33),Dashboard!$B$6,IF(AND(Worksheet!$Q34&gt;='Seqwater Risk Matrix'!$C$31,Worksheet!$Q34&lt;='Seqwater Risk Matrix'!$E$32),Dashboard!$B$5,Dashboard!$B$8))))</f>
        <v>Warning</v>
      </c>
      <c r="S34" s="117" t="s">
        <v>54</v>
      </c>
      <c r="T34" s="117" t="s">
        <v>137</v>
      </c>
      <c r="U34" s="114" t="s">
        <v>101</v>
      </c>
      <c r="V34" s="114" t="s">
        <v>101</v>
      </c>
      <c r="W34" s="121" t="s">
        <v>101</v>
      </c>
      <c r="X34" s="122" t="s">
        <v>101</v>
      </c>
      <c r="Y34" s="114" t="s">
        <v>101</v>
      </c>
      <c r="Z34" s="122" t="s">
        <v>101</v>
      </c>
      <c r="AA34" s="114" t="s">
        <v>101</v>
      </c>
      <c r="AB34" s="123" t="s">
        <v>174</v>
      </c>
    </row>
    <row r="35" spans="1:28" x14ac:dyDescent="0.35">
      <c r="A35" s="116">
        <v>0</v>
      </c>
      <c r="B35" s="117" t="s">
        <v>221</v>
      </c>
      <c r="C35" s="114" t="s">
        <v>329</v>
      </c>
      <c r="D35" s="117" t="s">
        <v>325</v>
      </c>
      <c r="E35" s="118" t="s">
        <v>330</v>
      </c>
      <c r="F35" s="120" t="s">
        <v>326</v>
      </c>
      <c r="G35" s="129" t="s">
        <v>327</v>
      </c>
      <c r="H35" s="114">
        <v>0</v>
      </c>
      <c r="I35" s="114">
        <v>0</v>
      </c>
      <c r="J35" s="114">
        <v>4</v>
      </c>
      <c r="K35" s="114">
        <v>3</v>
      </c>
      <c r="L35" s="114">
        <v>0</v>
      </c>
      <c r="M35" s="114">
        <v>0</v>
      </c>
      <c r="N35" s="120" t="s">
        <v>161</v>
      </c>
      <c r="O35" s="109">
        <f t="shared" si="0"/>
        <v>4</v>
      </c>
      <c r="P35" s="110" t="str">
        <f>IF(Table4[[#This Row],[Operator Response Time]]="Manual override HACCP","HACCP",VLOOKUP(O35,Instructions!$B$88:$C$93,2))</f>
        <v>Major</v>
      </c>
      <c r="Q35" s="109">
        <f>IF($N35='Seqwater Risk Matrix'!$B$19,'Seqwater Risk Matrix'!$A$19,IF($N35='Seqwater Risk Matrix'!$B$20,'Seqwater Risk Matrix'!$A$20,IF($N35='Seqwater Risk Matrix'!$B$21,'Seqwater Risk Matrix'!$A$21,IF($N35='Seqwater Risk Matrix'!$B$22,'Seqwater Risk Matrix'!$A$22,IF($N35='Seqwater Risk Matrix'!$B$23,'Seqwater Risk Matrix'!$A$23,0)))))*Worksheet!$O35</f>
        <v>20</v>
      </c>
      <c r="R35" s="130" t="str">
        <f>IF(AND(Worksheet!$Q35&lt;='Seqwater Risk Matrix'!$F$31,Worksheet!$Q35&gt;'Seqwater Risk Matrix'!$E$32),Dashboard!$B$4,IF(AND(Worksheet!$Q35&gt;='Seqwater Risk Matrix'!$B$35,Worksheet!$Q35&lt;='Seqwater Risk Matrix'!$B$32),Dashboard!$B$7,IF(AND(Worksheet!$Q35&gt;='Seqwater Risk Matrix'!$B$31,Worksheet!$Q35&lt;='Seqwater Risk Matrix'!$D$33),Dashboard!$B$6,IF(AND(Worksheet!$Q35&gt;='Seqwater Risk Matrix'!$C$31,Worksheet!$Q35&lt;='Seqwater Risk Matrix'!$E$32),Dashboard!$B$5,Dashboard!$B$8))))</f>
        <v>Critical</v>
      </c>
      <c r="S35" s="117" t="s">
        <v>311</v>
      </c>
      <c r="T35" s="117" t="s">
        <v>137</v>
      </c>
      <c r="U35" s="114" t="s">
        <v>101</v>
      </c>
      <c r="V35" s="114" t="s">
        <v>101</v>
      </c>
      <c r="W35" s="121">
        <v>0</v>
      </c>
      <c r="X35" s="121">
        <v>0</v>
      </c>
      <c r="Y35" s="131" t="s">
        <v>101</v>
      </c>
      <c r="Z35" s="122">
        <v>0</v>
      </c>
      <c r="AA35" s="114" t="s">
        <v>101</v>
      </c>
      <c r="AB35" s="132"/>
    </row>
    <row r="36" spans="1:28" x14ac:dyDescent="0.35">
      <c r="A36" s="116"/>
      <c r="B36" s="117"/>
      <c r="C36" s="114"/>
      <c r="D36" s="117"/>
      <c r="E36" s="118"/>
      <c r="F36" s="120"/>
      <c r="G36" s="129"/>
      <c r="H36" s="114"/>
      <c r="I36" s="114"/>
      <c r="J36" s="114"/>
      <c r="K36" s="114"/>
      <c r="L36" s="114"/>
      <c r="M36" s="114"/>
      <c r="N36" s="120"/>
      <c r="O36" s="109">
        <f t="shared" si="0"/>
        <v>0</v>
      </c>
      <c r="P36" s="110" t="str">
        <f>IF(Table4[[#This Row],[Operator Response Time]]="Manual override HACCP","HACCP",VLOOKUP(O36,Instructions!$B$88:$C$93,2))</f>
        <v>Event</v>
      </c>
      <c r="Q36" s="109">
        <f>IF($N36='Seqwater Risk Matrix'!$B$19,'Seqwater Risk Matrix'!$A$19,IF($N36='Seqwater Risk Matrix'!$B$20,'Seqwater Risk Matrix'!$A$20,IF($N36='Seqwater Risk Matrix'!$B$21,'Seqwater Risk Matrix'!$A$21,IF($N36='Seqwater Risk Matrix'!$B$22,'Seqwater Risk Matrix'!$A$22,IF($N36='Seqwater Risk Matrix'!$B$23,'Seqwater Risk Matrix'!$A$23,0)))))*Worksheet!$O36</f>
        <v>0</v>
      </c>
      <c r="R36" s="130" t="str">
        <f>IF(AND(Worksheet!$Q36&lt;='Seqwater Risk Matrix'!$F$31,Worksheet!$Q36&gt;'Seqwater Risk Matrix'!$E$32),Dashboard!$B$4,IF(AND(Worksheet!$Q36&gt;='Seqwater Risk Matrix'!$B$35,Worksheet!$Q36&lt;='Seqwater Risk Matrix'!$B$32),Dashboard!$B$7,IF(AND(Worksheet!$Q36&gt;='Seqwater Risk Matrix'!$B$31,Worksheet!$Q36&lt;='Seqwater Risk Matrix'!$D$33),Dashboard!$B$6,IF(AND(Worksheet!$Q36&gt;='Seqwater Risk Matrix'!$C$31,Worksheet!$Q36&lt;='Seqwater Risk Matrix'!$E$32),Dashboard!$B$5,Dashboard!$B$8))))</f>
        <v>Event</v>
      </c>
      <c r="S36" s="117"/>
      <c r="T36" s="117"/>
      <c r="U36" s="114"/>
      <c r="V36" s="114"/>
      <c r="W36" s="121"/>
      <c r="X36" s="121"/>
      <c r="Y36" s="131"/>
      <c r="Z36" s="114"/>
      <c r="AA36" s="114"/>
      <c r="AB36" s="132"/>
    </row>
    <row r="37" spans="1:28" x14ac:dyDescent="0.35">
      <c r="A37" s="116"/>
      <c r="B37" s="117"/>
      <c r="C37" s="114"/>
      <c r="D37" s="117"/>
      <c r="E37" s="118"/>
      <c r="F37" s="120"/>
      <c r="G37" s="129"/>
      <c r="H37" s="114"/>
      <c r="I37" s="114"/>
      <c r="J37" s="114"/>
      <c r="K37" s="114"/>
      <c r="L37" s="114"/>
      <c r="M37" s="114"/>
      <c r="N37" s="120"/>
      <c r="O37" s="109">
        <f t="shared" si="0"/>
        <v>0</v>
      </c>
      <c r="P37" s="110" t="str">
        <f>IF(Table4[[#This Row],[Operator Response Time]]="Manual override HACCP","HACCP",VLOOKUP(O37,Instructions!$B$88:$C$93,2))</f>
        <v>Event</v>
      </c>
      <c r="Q37" s="109">
        <f>IF($N37='Seqwater Risk Matrix'!$B$19,'Seqwater Risk Matrix'!$A$19,IF($N37='Seqwater Risk Matrix'!$B$20,'Seqwater Risk Matrix'!$A$20,IF($N37='Seqwater Risk Matrix'!$B$21,'Seqwater Risk Matrix'!$A$21,IF($N37='Seqwater Risk Matrix'!$B$22,'Seqwater Risk Matrix'!$A$22,IF($N37='Seqwater Risk Matrix'!$B$23,'Seqwater Risk Matrix'!$A$23,0)))))*Worksheet!$O37</f>
        <v>0</v>
      </c>
      <c r="R37" s="130" t="str">
        <f>IF(AND(Worksheet!$Q37&lt;='Seqwater Risk Matrix'!$F$31,Worksheet!$Q37&gt;'Seqwater Risk Matrix'!$E$32),Dashboard!$B$4,IF(AND(Worksheet!$Q37&gt;='Seqwater Risk Matrix'!$B$35,Worksheet!$Q37&lt;='Seqwater Risk Matrix'!$B$32),Dashboard!$B$7,IF(AND(Worksheet!$Q37&gt;='Seqwater Risk Matrix'!$B$31,Worksheet!$Q37&lt;='Seqwater Risk Matrix'!$D$33),Dashboard!$B$6,IF(AND(Worksheet!$Q37&gt;='Seqwater Risk Matrix'!$C$31,Worksheet!$Q37&lt;='Seqwater Risk Matrix'!$E$32),Dashboard!$B$5,Dashboard!$B$8))))</f>
        <v>Event</v>
      </c>
      <c r="S37" s="117"/>
      <c r="T37" s="117"/>
      <c r="U37" s="114"/>
      <c r="V37" s="114"/>
      <c r="W37" s="121"/>
      <c r="X37" s="121"/>
      <c r="Y37" s="131"/>
      <c r="Z37" s="114"/>
      <c r="AA37" s="114"/>
      <c r="AB37" s="132"/>
    </row>
    <row r="38" spans="1:28" x14ac:dyDescent="0.35">
      <c r="A38" s="87"/>
      <c r="B38" s="89"/>
      <c r="C38" s="86"/>
      <c r="D38" s="89"/>
      <c r="E38" s="133"/>
      <c r="F38" s="134"/>
      <c r="G38" s="135"/>
      <c r="H38" s="86"/>
      <c r="I38" s="86"/>
      <c r="J38" s="86"/>
      <c r="K38" s="86"/>
      <c r="L38" s="86"/>
      <c r="M38" s="86"/>
      <c r="N38" s="134"/>
      <c r="O38" s="136">
        <f t="shared" si="0"/>
        <v>0</v>
      </c>
      <c r="P38" s="137" t="str">
        <f>IF(Table4[[#This Row],[Operator Response Time]]="Manual override HACCP","HACCP",VLOOKUP(O38,Instructions!$B$88:$C$93,2))</f>
        <v>Event</v>
      </c>
      <c r="Q38" s="136">
        <f>IF($N38='Seqwater Risk Matrix'!$B$19,'Seqwater Risk Matrix'!$A$19,IF($N38='Seqwater Risk Matrix'!$B$20,'Seqwater Risk Matrix'!$A$20,IF($N38='Seqwater Risk Matrix'!$B$21,'Seqwater Risk Matrix'!$A$21,IF($N38='Seqwater Risk Matrix'!$B$22,'Seqwater Risk Matrix'!$A$22,IF($N38='Seqwater Risk Matrix'!$B$23,'Seqwater Risk Matrix'!$A$23,0)))))*Worksheet!$O38</f>
        <v>0</v>
      </c>
      <c r="R38" s="88" t="str">
        <f>IF(AND(Worksheet!$Q38&lt;='Seqwater Risk Matrix'!$F$31,Worksheet!$Q38&gt;'Seqwater Risk Matrix'!$E$32),Dashboard!$B$4,IF(AND(Worksheet!$Q38&gt;='Seqwater Risk Matrix'!$B$35,Worksheet!$Q38&lt;='Seqwater Risk Matrix'!$B$32),Dashboard!$B$7,IF(AND(Worksheet!$Q38&gt;='Seqwater Risk Matrix'!$B$31,Worksheet!$Q38&lt;='Seqwater Risk Matrix'!$D$33),Dashboard!$B$6,IF(AND(Worksheet!$Q38&gt;='Seqwater Risk Matrix'!$C$31,Worksheet!$Q38&lt;='Seqwater Risk Matrix'!$E$32),Dashboard!$B$5,Dashboard!$B$8))))</f>
        <v>Event</v>
      </c>
      <c r="S38" s="89"/>
      <c r="T38" s="89"/>
      <c r="U38" s="86"/>
      <c r="V38" s="86"/>
      <c r="W38" s="90"/>
      <c r="X38" s="90"/>
      <c r="Y38" s="91"/>
      <c r="Z38" s="86"/>
      <c r="AA38" s="86"/>
      <c r="AB38" s="92"/>
    </row>
  </sheetData>
  <mergeCells count="2">
    <mergeCell ref="A1:AB1"/>
    <mergeCell ref="A2:AB2"/>
  </mergeCells>
  <phoneticPr fontId="39" type="noConversion"/>
  <conditionalFormatting sqref="D4:D38">
    <cfRule type="duplicateValues" dxfId="12" priority="48" stopIfTrue="1"/>
  </conditionalFormatting>
  <conditionalFormatting sqref="F4:F1048576">
    <cfRule type="duplicateValues" dxfId="11" priority="43" stopIfTrue="1"/>
  </conditionalFormatting>
  <dataValidations count="1">
    <dataValidation type="list" allowBlank="1" showInputMessage="1" showErrorMessage="1" sqref="S4:S38" xr:uid="{7ACD0FB0-9630-41AF-9B4C-7FCA8BD8496E}">
      <formula1>"No Dial,Dial"</formula1>
    </dataValidation>
  </dataValidations>
  <pageMargins left="0.23622047244094491" right="0.23622047244094491" top="0.74803149606299213" bottom="0.74803149606299213" header="0.31496062992125984" footer="0.31496062992125984"/>
  <pageSetup paperSize="9" scale="22" orientation="portrait" r:id="rId1"/>
  <headerFooter>
    <oddFooter>&amp;L&amp;8Doc Number: TEM-00254
Doc Owner: Lead Engineer - Automation and Process Control&amp;C&amp;8Version Date: 21/09/2026
Doc Approver: Team Leader Process &amp; Analysis&amp;R&amp;8Version 5</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cellIs" priority="36" stopIfTrue="1" operator="equal" id="{A15F7165-C4D8-4EA2-AAEB-4A48AB78EE96}">
            <xm:f>Dashboard!$B$8</xm:f>
            <x14:dxf>
              <font>
                <b/>
                <i val="0"/>
                <color theme="0"/>
              </font>
              <fill>
                <patternFill>
                  <bgColor rgb="FF434343"/>
                </patternFill>
              </fill>
            </x14:dxf>
          </x14:cfRule>
          <x14:cfRule type="cellIs" priority="37" stopIfTrue="1" operator="equal" id="{1BB9AF80-2E4E-4755-A12A-E3BC18E9ED74}">
            <xm:f>Dashboard!$B$7</xm:f>
            <x14:dxf>
              <font>
                <b/>
                <i val="0"/>
                <color theme="0"/>
              </font>
              <fill>
                <patternFill>
                  <bgColor rgb="FF0796C1"/>
                </patternFill>
              </fill>
            </x14:dxf>
          </x14:cfRule>
          <x14:cfRule type="cellIs" priority="38" stopIfTrue="1" operator="equal" id="{7239059A-B841-4D89-8A6F-E4D948207FFB}">
            <xm:f>Dashboard!$B$6</xm:f>
            <x14:dxf>
              <font>
                <b/>
                <i val="0"/>
                <color theme="0"/>
              </font>
              <fill>
                <patternFill>
                  <bgColor rgb="FF9E70D0"/>
                </patternFill>
              </fill>
            </x14:dxf>
          </x14:cfRule>
          <x14:cfRule type="cellIs" priority="39" stopIfTrue="1" operator="equal" id="{9B2CE7B7-A8D9-4CE3-8F4D-00EBDC52C735}">
            <xm:f>Dashboard!$B$5</xm:f>
            <x14:dxf>
              <font>
                <b/>
                <i val="0"/>
                <color theme="0"/>
              </font>
              <fill>
                <patternFill>
                  <bgColor rgb="FFF38107"/>
                </patternFill>
              </fill>
            </x14:dxf>
          </x14:cfRule>
          <x14:cfRule type="cellIs" priority="40" stopIfTrue="1" operator="equal" id="{EA9CBB99-3236-4B6E-88A3-ACA07218AF3F}">
            <xm:f>Dashboard!$B$4</xm:f>
            <x14:dxf>
              <font>
                <b/>
                <i val="0"/>
                <strike val="0"/>
                <color theme="0"/>
              </font>
              <numFmt numFmtId="0" formatCode="General"/>
              <fill>
                <patternFill>
                  <fgColor rgb="FFFA3200"/>
                  <bgColor rgb="FFFA3200"/>
                </patternFill>
              </fill>
            </x14:dxf>
          </x14:cfRule>
          <xm:sqref>R4:R38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ADBA9CB-2CC1-42F9-83AB-3BE9AE1A7AF0}">
          <x14:formula1>
            <xm:f>'Seqwater Risk Matrix'!$B$19:$B$25</xm:f>
          </x14:formula1>
          <xm:sqref>N4:N38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F740-BE2F-466F-9F23-FCEF5AF38073}">
  <sheetPr codeName="Sheet5">
    <pageSetUpPr fitToPage="1"/>
  </sheetPr>
  <dimension ref="A1:X31"/>
  <sheetViews>
    <sheetView showGridLines="0" view="pageBreakPreview" zoomScale="120" zoomScaleNormal="160" zoomScaleSheetLayoutView="205" workbookViewId="0">
      <selection activeCell="H12" sqref="H12"/>
    </sheetView>
  </sheetViews>
  <sheetFormatPr defaultColWidth="9.453125" defaultRowHeight="14.5" x14ac:dyDescent="0.35"/>
  <cols>
    <col min="1" max="1" width="4" style="17" customWidth="1"/>
    <col min="2" max="2" width="20.54296875" style="17" customWidth="1"/>
    <col min="3" max="3" width="22.453125" style="17" customWidth="1"/>
    <col min="4" max="4" width="20.453125" style="17" customWidth="1"/>
    <col min="5" max="5" width="18" style="17" customWidth="1"/>
    <col min="6" max="6" width="18.54296875" style="17" customWidth="1"/>
    <col min="7" max="7" width="3.54296875" style="17" customWidth="1"/>
    <col min="8" max="16384" width="9.453125" style="17"/>
  </cols>
  <sheetData>
    <row r="1" spans="1:24" ht="20.5" x14ac:dyDescent="0.35">
      <c r="A1" s="176" t="s">
        <v>195</v>
      </c>
      <c r="B1" s="176"/>
      <c r="C1" s="176"/>
      <c r="D1" s="176"/>
      <c r="E1" s="176"/>
      <c r="F1" s="176"/>
      <c r="G1" s="176"/>
    </row>
    <row r="2" spans="1:24" x14ac:dyDescent="0.35">
      <c r="L2" s="29"/>
      <c r="M2" s="29"/>
      <c r="N2" s="29"/>
      <c r="O2" s="29"/>
      <c r="P2" s="29"/>
      <c r="Q2" s="29"/>
      <c r="R2" s="29"/>
      <c r="S2" s="29"/>
      <c r="T2" s="29"/>
      <c r="U2" s="29"/>
      <c r="V2" s="29"/>
      <c r="W2" s="29"/>
      <c r="X2" s="29"/>
    </row>
    <row r="3" spans="1:24" x14ac:dyDescent="0.35">
      <c r="B3" s="96" t="s">
        <v>29</v>
      </c>
      <c r="C3" s="96" t="s">
        <v>105</v>
      </c>
      <c r="D3" s="96" t="s">
        <v>102</v>
      </c>
      <c r="E3" s="96" t="s">
        <v>104</v>
      </c>
      <c r="F3" s="96" t="s">
        <v>103</v>
      </c>
    </row>
    <row r="4" spans="1:24" x14ac:dyDescent="0.35">
      <c r="A4" s="61"/>
      <c r="B4" s="95" t="s">
        <v>31</v>
      </c>
      <c r="C4" s="50">
        <f>ROUND($D$9*E4,0)</f>
        <v>0</v>
      </c>
      <c r="D4" s="50">
        <f>COUNTIF(Worksheet!R4:R38, B4)</f>
        <v>2</v>
      </c>
      <c r="E4" s="51">
        <v>0.01</v>
      </c>
      <c r="F4" s="94">
        <f>COUNTIF(Worksheet!R4:R38, B4)/$D$9</f>
        <v>7.1428571428571425E-2</v>
      </c>
    </row>
    <row r="5" spans="1:24" s="30" customFormat="1" x14ac:dyDescent="0.35">
      <c r="A5" s="60"/>
      <c r="B5" s="65" t="s">
        <v>33</v>
      </c>
      <c r="C5" s="50">
        <f>ROUND($D$9*E5,0)</f>
        <v>1</v>
      </c>
      <c r="D5" s="50">
        <f>COUNTIF(Worksheet!R4:R38, B5)</f>
        <v>1</v>
      </c>
      <c r="E5" s="51">
        <v>0.05</v>
      </c>
      <c r="F5" s="94">
        <f>COUNTIF(Worksheet!R4:R38, B5)/$D$9</f>
        <v>3.5714285714285712E-2</v>
      </c>
    </row>
    <row r="6" spans="1:24" s="30" customFormat="1" x14ac:dyDescent="0.35">
      <c r="A6" s="60"/>
      <c r="B6" s="66" t="s">
        <v>35</v>
      </c>
      <c r="C6" s="50">
        <f>ROUND($D$9*E6,0)</f>
        <v>4</v>
      </c>
      <c r="D6" s="50">
        <f>COUNTIF(Worksheet!R4:R38, B6)</f>
        <v>3</v>
      </c>
      <c r="E6" s="51">
        <v>0.15</v>
      </c>
      <c r="F6" s="94">
        <f>COUNTIF(Worksheet!R4:R38, B6)/$D$9</f>
        <v>0.10714285714285714</v>
      </c>
    </row>
    <row r="7" spans="1:24" s="30" customFormat="1" x14ac:dyDescent="0.35">
      <c r="B7" s="67" t="s">
        <v>36</v>
      </c>
      <c r="C7" s="50">
        <f>ROUND($D$9*E7,0)</f>
        <v>22</v>
      </c>
      <c r="D7" s="50">
        <f>COUNTIF(Worksheet!R4:R38, B7)</f>
        <v>22</v>
      </c>
      <c r="E7" s="51">
        <v>0.8</v>
      </c>
      <c r="F7" s="52">
        <f>COUNTIF(Worksheet!R5:R35, B7)/$D$9</f>
        <v>0.75</v>
      </c>
    </row>
    <row r="8" spans="1:24" s="30" customFormat="1" x14ac:dyDescent="0.35">
      <c r="B8" s="68" t="s">
        <v>27</v>
      </c>
      <c r="C8" s="54" t="s">
        <v>37</v>
      </c>
      <c r="D8" s="54">
        <f>COUNTIF(Worksheet!R4:R38, B8)</f>
        <v>7</v>
      </c>
      <c r="E8" s="54" t="s">
        <v>37</v>
      </c>
      <c r="F8" s="54" t="s">
        <v>37</v>
      </c>
    </row>
    <row r="9" spans="1:24" s="30" customFormat="1" x14ac:dyDescent="0.35">
      <c r="B9" s="53" t="s">
        <v>126</v>
      </c>
      <c r="C9" s="54"/>
      <c r="D9" s="54">
        <f>SUM(D4:D7)</f>
        <v>28</v>
      </c>
      <c r="E9" s="54"/>
      <c r="F9" s="54"/>
    </row>
    <row r="10" spans="1:24" s="30" customFormat="1" x14ac:dyDescent="0.35">
      <c r="B10" s="63"/>
      <c r="C10" s="64"/>
      <c r="D10" s="64"/>
      <c r="E10" s="64"/>
      <c r="F10" s="64"/>
    </row>
    <row r="11" spans="1:24" s="30" customFormat="1" x14ac:dyDescent="0.35">
      <c r="B11" s="31"/>
    </row>
    <row r="16" spans="1:24" x14ac:dyDescent="0.35">
      <c r="B16" s="31"/>
    </row>
    <row r="19" spans="13:20" x14ac:dyDescent="0.35">
      <c r="M19" s="18"/>
      <c r="N19" s="18"/>
      <c r="O19" s="18"/>
      <c r="P19" s="18"/>
      <c r="Q19" s="18"/>
      <c r="R19" s="18"/>
    </row>
    <row r="20" spans="13:20" x14ac:dyDescent="0.35">
      <c r="M20" s="18"/>
      <c r="N20" s="18"/>
      <c r="O20" s="18"/>
      <c r="P20" s="18"/>
      <c r="Q20" s="18"/>
      <c r="R20" s="18"/>
      <c r="T20" s="19"/>
    </row>
    <row r="21" spans="13:20" x14ac:dyDescent="0.35">
      <c r="M21" s="18"/>
      <c r="N21" s="18"/>
      <c r="O21" s="18"/>
      <c r="P21" s="18"/>
      <c r="Q21" s="18"/>
      <c r="R21" s="18"/>
    </row>
    <row r="31" spans="13:20" x14ac:dyDescent="0.35">
      <c r="M31" s="48"/>
      <c r="N31" s="49"/>
      <c r="O31" s="49"/>
    </row>
  </sheetData>
  <mergeCells count="1">
    <mergeCell ref="A1:G1"/>
  </mergeCells>
  <conditionalFormatting sqref="F4:F5">
    <cfRule type="cellIs" dxfId="5" priority="5" operator="lessThanOrEqual">
      <formula>$E$5</formula>
    </cfRule>
    <cfRule type="cellIs" dxfId="4" priority="6" operator="greaterThan">
      <formula>$E$5</formula>
    </cfRule>
  </conditionalFormatting>
  <conditionalFormatting sqref="F6">
    <cfRule type="cellIs" dxfId="3" priority="3" operator="greaterThan">
      <formula>$E$6</formula>
    </cfRule>
    <cfRule type="cellIs" dxfId="2" priority="4" operator="lessThanOrEqual">
      <formula>$E$6</formula>
    </cfRule>
  </conditionalFormatting>
  <conditionalFormatting sqref="F7">
    <cfRule type="cellIs" dxfId="1" priority="1" operator="greaterThanOrEqual">
      <formula>$E$7</formula>
    </cfRule>
    <cfRule type="cellIs" dxfId="0" priority="2" operator="lessThan">
      <formula>$E$7</formula>
    </cfRule>
  </conditionalFormatting>
  <pageMargins left="0.23622047244094491" right="0.23622047244094491" top="0.74803149606299213" bottom="0.74803149606299213" header="0.31496062992125984" footer="0.31496062992125984"/>
  <pageSetup paperSize="9" scale="92" orientation="portrait" r:id="rId1"/>
  <headerFooter>
    <oddFooter>&amp;L&amp;8Doc Number: TEM-00254
Doc Owner: Lead Engineer - Automation and Process Control&amp;C&amp;8Version Date: 21/09/2026
Doc Approver: Team Leader Process &amp; Analysis&amp;R&amp;8Version 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D7C98-8C9B-457A-9AA9-C378346AE688}">
  <sheetPr codeName="Sheet6">
    <pageSetUpPr fitToPage="1"/>
  </sheetPr>
  <dimension ref="A2:F36"/>
  <sheetViews>
    <sheetView showGridLines="0" tabSelected="1" view="pageBreakPreview" topLeftCell="A20" zoomScaleNormal="100" zoomScaleSheetLayoutView="100" workbookViewId="0">
      <selection activeCell="D25" sqref="D25"/>
    </sheetView>
  </sheetViews>
  <sheetFormatPr defaultColWidth="9.453125" defaultRowHeight="14.5" x14ac:dyDescent="0.35"/>
  <cols>
    <col min="1" max="1" width="45.453125" style="22" customWidth="1"/>
    <col min="2" max="2" width="51.453125" style="22" customWidth="1"/>
    <col min="3" max="3" width="54" style="22" customWidth="1"/>
    <col min="4" max="4" width="58" style="22" customWidth="1"/>
    <col min="5" max="5" width="49.453125" style="22" customWidth="1"/>
    <col min="6" max="6" width="45.453125" style="22" customWidth="1"/>
    <col min="7" max="7" width="4.453125" style="22" customWidth="1"/>
    <col min="8" max="13" width="20.54296875" style="22" customWidth="1"/>
    <col min="14" max="16384" width="9.453125" style="22"/>
  </cols>
  <sheetData>
    <row r="2" spans="1:6" ht="20.5" x14ac:dyDescent="0.45">
      <c r="A2" s="150" t="s">
        <v>191</v>
      </c>
      <c r="B2" s="150"/>
      <c r="C2" s="150"/>
      <c r="D2" s="150"/>
      <c r="E2" s="150"/>
      <c r="F2" s="150"/>
    </row>
    <row r="3" spans="1:6" ht="13.5" customHeight="1" x14ac:dyDescent="0.35">
      <c r="A3" s="151"/>
      <c r="B3" s="152"/>
      <c r="C3" s="152"/>
      <c r="D3" s="152"/>
      <c r="E3" s="152"/>
      <c r="F3" s="152"/>
    </row>
    <row r="4" spans="1:6" ht="20.5" x14ac:dyDescent="0.45">
      <c r="A4" s="55" t="s">
        <v>175</v>
      </c>
    </row>
    <row r="5" spans="1:6" ht="14.9" customHeight="1" x14ac:dyDescent="0.35">
      <c r="A5" s="153" t="s">
        <v>59</v>
      </c>
      <c r="B5" s="154" t="s">
        <v>60</v>
      </c>
      <c r="C5" s="154"/>
      <c r="D5" s="154"/>
      <c r="E5" s="154"/>
      <c r="F5" s="154"/>
    </row>
    <row r="6" spans="1:6" ht="15" customHeight="1" x14ac:dyDescent="0.35">
      <c r="A6" s="153"/>
      <c r="B6" s="154" t="s">
        <v>61</v>
      </c>
      <c r="C6" s="154"/>
      <c r="D6" s="154"/>
      <c r="E6" s="154"/>
      <c r="F6" s="154"/>
    </row>
    <row r="7" spans="1:6" ht="12.75" customHeight="1" x14ac:dyDescent="0.35">
      <c r="A7" s="153" t="s">
        <v>70</v>
      </c>
      <c r="B7" s="153" t="s">
        <v>72</v>
      </c>
      <c r="C7" s="153" t="s">
        <v>71</v>
      </c>
      <c r="D7" s="153" t="s">
        <v>73</v>
      </c>
      <c r="E7" s="153" t="s">
        <v>74</v>
      </c>
      <c r="F7" s="153" t="s">
        <v>75</v>
      </c>
    </row>
    <row r="8" spans="1:6" ht="18" customHeight="1" x14ac:dyDescent="0.35">
      <c r="A8" s="153"/>
      <c r="B8" s="153"/>
      <c r="C8" s="153"/>
      <c r="D8" s="153"/>
      <c r="E8" s="153"/>
      <c r="F8" s="153"/>
    </row>
    <row r="9" spans="1:6" ht="166" customHeight="1" x14ac:dyDescent="0.35">
      <c r="A9" s="144" t="s">
        <v>78</v>
      </c>
      <c r="B9" s="145" t="s">
        <v>113</v>
      </c>
      <c r="C9" s="145" t="s">
        <v>114</v>
      </c>
      <c r="D9" s="145" t="s">
        <v>115</v>
      </c>
      <c r="E9" s="145" t="s">
        <v>116</v>
      </c>
      <c r="F9" s="146" t="s">
        <v>117</v>
      </c>
    </row>
    <row r="10" spans="1:6" ht="82.4" customHeight="1" x14ac:dyDescent="0.35">
      <c r="A10" s="144" t="s">
        <v>76</v>
      </c>
      <c r="B10" s="145" t="s">
        <v>83</v>
      </c>
      <c r="C10" s="145" t="s">
        <v>84</v>
      </c>
      <c r="D10" s="145" t="s">
        <v>85</v>
      </c>
      <c r="E10" s="145" t="s">
        <v>86</v>
      </c>
      <c r="F10" s="146" t="s">
        <v>87</v>
      </c>
    </row>
    <row r="11" spans="1:6" ht="214.4" customHeight="1" x14ac:dyDescent="0.35">
      <c r="A11" s="144" t="s">
        <v>77</v>
      </c>
      <c r="B11" s="145" t="s">
        <v>118</v>
      </c>
      <c r="C11" s="145" t="s">
        <v>119</v>
      </c>
      <c r="D11" s="145" t="s">
        <v>120</v>
      </c>
      <c r="E11" s="145" t="s">
        <v>121</v>
      </c>
      <c r="F11" s="145" t="s">
        <v>122</v>
      </c>
    </row>
    <row r="12" spans="1:6" s="43" customFormat="1" ht="114.65" customHeight="1" x14ac:dyDescent="0.35">
      <c r="A12" s="147" t="s">
        <v>324</v>
      </c>
      <c r="B12" s="148" t="s">
        <v>88</v>
      </c>
      <c r="C12" s="148" t="s">
        <v>79</v>
      </c>
      <c r="D12" s="148" t="s">
        <v>80</v>
      </c>
      <c r="E12" s="148" t="s">
        <v>81</v>
      </c>
      <c r="F12" s="148" t="s">
        <v>82</v>
      </c>
    </row>
    <row r="13" spans="1:6" ht="104.25" customHeight="1" x14ac:dyDescent="0.35">
      <c r="A13" s="144" t="s">
        <v>123</v>
      </c>
      <c r="B13" s="149" t="s">
        <v>89</v>
      </c>
      <c r="C13" s="145" t="s">
        <v>95</v>
      </c>
      <c r="D13" s="149" t="s">
        <v>96</v>
      </c>
      <c r="E13" s="149" t="s">
        <v>97</v>
      </c>
      <c r="F13" s="149" t="s">
        <v>98</v>
      </c>
    </row>
    <row r="14" spans="1:6" ht="174" customHeight="1" x14ac:dyDescent="0.35">
      <c r="A14" s="144" t="s">
        <v>124</v>
      </c>
      <c r="B14" s="149" t="s">
        <v>99</v>
      </c>
      <c r="C14" s="145" t="s">
        <v>90</v>
      </c>
      <c r="D14" s="149" t="s">
        <v>100</v>
      </c>
      <c r="E14" s="149" t="s">
        <v>91</v>
      </c>
      <c r="F14" s="149" t="s">
        <v>92</v>
      </c>
    </row>
    <row r="15" spans="1:6" x14ac:dyDescent="0.35">
      <c r="A15" s="45"/>
      <c r="B15" s="47"/>
      <c r="C15" s="46"/>
      <c r="D15" s="46"/>
      <c r="E15" s="46"/>
    </row>
    <row r="16" spans="1:6" x14ac:dyDescent="0.35">
      <c r="A16" s="45"/>
      <c r="B16" s="47"/>
      <c r="C16" s="46"/>
      <c r="D16" s="46"/>
      <c r="E16" s="46"/>
    </row>
    <row r="17" spans="1:6" ht="20.5" x14ac:dyDescent="0.45">
      <c r="A17" s="55" t="s">
        <v>157</v>
      </c>
      <c r="B17" s="47"/>
      <c r="C17" s="46"/>
      <c r="D17" s="46"/>
      <c r="E17" s="46"/>
    </row>
    <row r="18" spans="1:6" x14ac:dyDescent="0.35">
      <c r="A18" s="139" t="s">
        <v>158</v>
      </c>
      <c r="B18" s="140" t="s">
        <v>159</v>
      </c>
      <c r="C18" s="141" t="s">
        <v>185</v>
      </c>
      <c r="D18" s="46"/>
      <c r="E18" s="46"/>
    </row>
    <row r="19" spans="1:6" ht="29" x14ac:dyDescent="0.35">
      <c r="A19" s="56">
        <v>5</v>
      </c>
      <c r="B19" s="57" t="s">
        <v>161</v>
      </c>
      <c r="C19" s="59" t="s">
        <v>178</v>
      </c>
      <c r="D19" s="46"/>
      <c r="E19" s="46"/>
    </row>
    <row r="20" spans="1:6" ht="29" x14ac:dyDescent="0.35">
      <c r="A20" s="56">
        <v>4</v>
      </c>
      <c r="B20" s="57" t="s">
        <v>182</v>
      </c>
      <c r="C20" s="59" t="s">
        <v>176</v>
      </c>
      <c r="D20" s="46"/>
      <c r="E20" s="46"/>
    </row>
    <row r="21" spans="1:6" ht="29" x14ac:dyDescent="0.35">
      <c r="A21" s="56">
        <v>3</v>
      </c>
      <c r="B21" s="57" t="s">
        <v>162</v>
      </c>
      <c r="C21" s="59" t="s">
        <v>179</v>
      </c>
      <c r="D21" s="46"/>
      <c r="E21" s="46"/>
    </row>
    <row r="22" spans="1:6" ht="29" x14ac:dyDescent="0.35">
      <c r="A22" s="56">
        <v>2</v>
      </c>
      <c r="B22" s="57" t="s">
        <v>183</v>
      </c>
      <c r="C22" s="59" t="s">
        <v>177</v>
      </c>
      <c r="D22" s="46"/>
      <c r="E22" s="46"/>
    </row>
    <row r="23" spans="1:6" ht="29" x14ac:dyDescent="0.35">
      <c r="A23" s="56">
        <v>1</v>
      </c>
      <c r="B23" s="57" t="s">
        <v>163</v>
      </c>
      <c r="C23" s="59" t="s">
        <v>180</v>
      </c>
      <c r="D23" s="46"/>
      <c r="E23" s="46"/>
    </row>
    <row r="24" spans="1:6" x14ac:dyDescent="0.35">
      <c r="A24" s="56">
        <v>0</v>
      </c>
      <c r="B24" s="57" t="s">
        <v>167</v>
      </c>
      <c r="C24" s="59" t="s">
        <v>181</v>
      </c>
      <c r="D24" s="46"/>
      <c r="E24" s="46"/>
    </row>
    <row r="25" spans="1:6" ht="58.9" customHeight="1" x14ac:dyDescent="0.35">
      <c r="A25" s="56" t="s">
        <v>170</v>
      </c>
      <c r="B25" s="57" t="s">
        <v>169</v>
      </c>
      <c r="C25" s="59" t="s">
        <v>184</v>
      </c>
      <c r="D25" s="46"/>
      <c r="E25" s="46"/>
    </row>
    <row r="26" spans="1:6" ht="20.5" x14ac:dyDescent="0.45">
      <c r="A26" s="55"/>
      <c r="B26" s="47"/>
      <c r="C26" s="46"/>
      <c r="D26" s="46"/>
      <c r="E26" s="46"/>
    </row>
    <row r="27" spans="1:6" ht="20.5" x14ac:dyDescent="0.45">
      <c r="A27" s="55" t="s">
        <v>151</v>
      </c>
      <c r="B27" s="47"/>
      <c r="C27" s="46"/>
      <c r="D27" s="46"/>
      <c r="E27" s="46"/>
    </row>
    <row r="28" spans="1:6" ht="21" customHeight="1" x14ac:dyDescent="0.35">
      <c r="A28" s="153" t="s">
        <v>158</v>
      </c>
      <c r="B28" s="153" t="s">
        <v>160</v>
      </c>
      <c r="C28" s="153"/>
      <c r="D28" s="153"/>
      <c r="E28" s="153"/>
      <c r="F28" s="153"/>
    </row>
    <row r="29" spans="1:6" ht="21" customHeight="1" x14ac:dyDescent="0.35">
      <c r="A29" s="153"/>
      <c r="B29" s="138" t="s">
        <v>152</v>
      </c>
      <c r="C29" s="138" t="s">
        <v>153</v>
      </c>
      <c r="D29" s="138" t="s">
        <v>154</v>
      </c>
      <c r="E29" s="138" t="s">
        <v>155</v>
      </c>
      <c r="F29" s="138" t="s">
        <v>156</v>
      </c>
    </row>
    <row r="30" spans="1:6" ht="21" customHeight="1" x14ac:dyDescent="0.35">
      <c r="A30" s="153"/>
      <c r="B30" s="138">
        <v>1</v>
      </c>
      <c r="C30" s="138">
        <v>2</v>
      </c>
      <c r="D30" s="138">
        <v>3</v>
      </c>
      <c r="E30" s="138">
        <v>4</v>
      </c>
      <c r="F30" s="138">
        <v>5</v>
      </c>
    </row>
    <row r="31" spans="1:6" x14ac:dyDescent="0.35">
      <c r="A31" s="142">
        <v>5</v>
      </c>
      <c r="B31" s="70">
        <f>$A31*B$30</f>
        <v>5</v>
      </c>
      <c r="C31" s="69">
        <f>$A31*C$30</f>
        <v>10</v>
      </c>
      <c r="D31" s="69">
        <f t="shared" ref="C31:F32" si="0">$A31*D$30</f>
        <v>15</v>
      </c>
      <c r="E31" s="143">
        <f t="shared" si="0"/>
        <v>20</v>
      </c>
      <c r="F31" s="143">
        <f t="shared" si="0"/>
        <v>25</v>
      </c>
    </row>
    <row r="32" spans="1:6" x14ac:dyDescent="0.35">
      <c r="A32" s="142">
        <v>4</v>
      </c>
      <c r="B32" s="71">
        <f>$A32*B$30</f>
        <v>4</v>
      </c>
      <c r="C32" s="70">
        <f t="shared" si="0"/>
        <v>8</v>
      </c>
      <c r="D32" s="69">
        <f t="shared" si="0"/>
        <v>12</v>
      </c>
      <c r="E32" s="69">
        <f t="shared" si="0"/>
        <v>16</v>
      </c>
      <c r="F32" s="143">
        <f t="shared" si="0"/>
        <v>20</v>
      </c>
    </row>
    <row r="33" spans="1:6" x14ac:dyDescent="0.35">
      <c r="A33" s="142">
        <v>3</v>
      </c>
      <c r="B33" s="71">
        <f t="shared" ref="B33:F36" si="1">$A33*B$30</f>
        <v>3</v>
      </c>
      <c r="C33" s="70">
        <f>$A33*C$30</f>
        <v>6</v>
      </c>
      <c r="D33" s="70">
        <f t="shared" ref="D33:D34" si="2">$A33*D$30</f>
        <v>9</v>
      </c>
      <c r="E33" s="69">
        <f>$A33*E$30</f>
        <v>12</v>
      </c>
      <c r="F33" s="69">
        <f>$A33*F$30</f>
        <v>15</v>
      </c>
    </row>
    <row r="34" spans="1:6" x14ac:dyDescent="0.35">
      <c r="A34" s="142">
        <v>2</v>
      </c>
      <c r="B34" s="71">
        <f t="shared" si="1"/>
        <v>2</v>
      </c>
      <c r="C34" s="71">
        <f t="shared" si="1"/>
        <v>4</v>
      </c>
      <c r="D34" s="70">
        <f t="shared" si="2"/>
        <v>6</v>
      </c>
      <c r="E34" s="70">
        <f>$A34*E$30</f>
        <v>8</v>
      </c>
      <c r="F34" s="69">
        <f>$A34*F$30</f>
        <v>10</v>
      </c>
    </row>
    <row r="35" spans="1:6" x14ac:dyDescent="0.35">
      <c r="A35" s="142">
        <v>1</v>
      </c>
      <c r="B35" s="71">
        <f t="shared" si="1"/>
        <v>1</v>
      </c>
      <c r="C35" s="71">
        <f t="shared" si="1"/>
        <v>2</v>
      </c>
      <c r="D35" s="71">
        <f t="shared" si="1"/>
        <v>3</v>
      </c>
      <c r="E35" s="71">
        <f t="shared" si="1"/>
        <v>4</v>
      </c>
      <c r="F35" s="70">
        <f>$A35*F$30</f>
        <v>5</v>
      </c>
    </row>
    <row r="36" spans="1:6" x14ac:dyDescent="0.35">
      <c r="A36" s="142">
        <v>0</v>
      </c>
      <c r="B36" s="72">
        <f t="shared" si="1"/>
        <v>0</v>
      </c>
      <c r="C36" s="72">
        <f t="shared" si="1"/>
        <v>0</v>
      </c>
      <c r="D36" s="72">
        <f t="shared" si="1"/>
        <v>0</v>
      </c>
      <c r="E36" s="72">
        <f t="shared" si="1"/>
        <v>0</v>
      </c>
      <c r="F36" s="72">
        <f t="shared" si="1"/>
        <v>0</v>
      </c>
    </row>
  </sheetData>
  <sheetProtection algorithmName="SHA-512" hashValue="T1LxEA3KQUdvr/egNSIPGk+1KTWb+XHB3yQTOwv2b5XbflAoQWUvwg5DYshEAkHdqolKyYcTgzku95gOI/U7cg==" saltValue="Ed1Zi1B5k4VeYW9Rwb0EWw==" spinCount="100000" sheet="1" objects="1" scenarios="1"/>
  <mergeCells count="13">
    <mergeCell ref="A2:F2"/>
    <mergeCell ref="A3:F3"/>
    <mergeCell ref="B28:F28"/>
    <mergeCell ref="A28:A30"/>
    <mergeCell ref="D7:D8"/>
    <mergeCell ref="E7:E8"/>
    <mergeCell ref="A5:A6"/>
    <mergeCell ref="A7:A8"/>
    <mergeCell ref="B5:F5"/>
    <mergeCell ref="B6:F6"/>
    <mergeCell ref="F7:F8"/>
    <mergeCell ref="B7:B8"/>
    <mergeCell ref="C7:C8"/>
  </mergeCells>
  <pageMargins left="0.23622047244094491" right="0.23622047244094491" top="0.74803149606299213" bottom="0.74803149606299213" header="0.31496062992125984" footer="0.31496062992125984"/>
  <pageSetup paperSize="9" scale="32" orientation="portrait" r:id="rId1"/>
  <headerFooter>
    <oddFooter>&amp;L&amp;8Doc Number: TEM-00254
Doc Owner: Lead Engineer - Automation and Process Control&amp;C&amp;8Version Date: 21/09/2026
Doc Approver: Team Leader Process &amp; Analysis&amp;R&amp;8Version 5</oddFooter>
  </headerFooter>
  <rowBreaks count="1" manualBreakCount="1">
    <brk id="15"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B3D790453C62498C7DD6749E3C0FD0" ma:contentTypeVersion="11" ma:contentTypeDescription="Create a new document." ma:contentTypeScope="" ma:versionID="052ca60c03471d1fd39d6d977bd63dab">
  <xsd:schema xmlns:xsd="http://www.w3.org/2001/XMLSchema" xmlns:xs="http://www.w3.org/2001/XMLSchema" xmlns:p="http://schemas.microsoft.com/office/2006/metadata/properties" xmlns:ns3="946a5b61-da55-4bb7-8304-2db03c8ece9d" targetNamespace="http://schemas.microsoft.com/office/2006/metadata/properties" ma:root="true" ma:fieldsID="ff679a4be83efe3748172825b75523f3" ns3:_="">
    <xsd:import namespace="946a5b61-da55-4bb7-8304-2db03c8ece9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_activity"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a5b61-da55-4bb7-8304-2db03c8ece9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46a5b61-da55-4bb7-8304-2db03c8ece9d" xsi:nil="true"/>
  </documentManagement>
</p:properties>
</file>

<file path=customXml/item4.xml>��
</file>

<file path=customXml/itemProps1.xml><?xml version="1.0" encoding="utf-8"?>
<ds:datastoreItem xmlns:ds="http://schemas.openxmlformats.org/officeDocument/2006/customXml" ds:itemID="{23ACE33F-57D1-4068-8D3F-5A51E0F79A9B}">
  <ds:schemaRefs>
    <ds:schemaRef ds:uri="http://schemas.microsoft.com/sharepoint/v3/contenttype/forms"/>
  </ds:schemaRefs>
</ds:datastoreItem>
</file>

<file path=customXml/itemProps2.xml><?xml version="1.0" encoding="utf-8"?>
<ds:datastoreItem xmlns:ds="http://schemas.openxmlformats.org/officeDocument/2006/customXml" ds:itemID="{AAE34105-CE52-40A2-B938-75F17D9679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a5b61-da55-4bb7-8304-2db03c8ece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10C0EC-54D0-4943-AC17-40F11E9AD4E4}">
  <ds:schemaRefs>
    <ds:schemaRef ds:uri="http://www.w3.org/XML/1998/namespace"/>
    <ds:schemaRef ds:uri="946a5b61-da55-4bb7-8304-2db03c8ece9d"/>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67F78597-CBE9-46DC-8995-C59124DA113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Template Cover Page</vt:lpstr>
      <vt:lpstr>Instructions</vt:lpstr>
      <vt:lpstr>Project Cover Page</vt:lpstr>
      <vt:lpstr>Worksheet</vt:lpstr>
      <vt:lpstr>Dashboard</vt:lpstr>
      <vt:lpstr>Seqwater Risk Matrix</vt:lpstr>
      <vt:lpstr>Dashboard!Print_Area</vt:lpstr>
      <vt:lpstr>Instructions!Print_Area</vt:lpstr>
      <vt:lpstr>'Project Cover Page'!Print_Area</vt:lpstr>
      <vt:lpstr>'Seqwater Risk Matrix'!Print_Area</vt:lpstr>
      <vt:lpstr>Worksheet!Print_Area</vt:lpstr>
    </vt:vector>
  </TitlesOfParts>
  <Manager/>
  <Company>Seqwater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Engineering Standard I-TMP-STD-008 Master Alarms Database</dc:title>
  <dc:subject>TEM-00254</dc:subject>
  <dc:creator>Lead Engineer - Automation and Process Control</dc:creator>
  <cp:keywords>5</cp:keywords>
  <dc:description>Team Leader Process &amp; Analysis</dc:description>
  <cp:lastModifiedBy>Sarah Peluchetti</cp:lastModifiedBy>
  <cp:revision/>
  <cp:lastPrinted>2026-09-18T05:28:35Z</cp:lastPrinted>
  <dcterms:created xsi:type="dcterms:W3CDTF">2018-06-14T06:51:09Z</dcterms:created>
  <dcterms:modified xsi:type="dcterms:W3CDTF">2026-09-23T03:58:00Z</dcterms:modified>
  <cp:category>21/09/2026</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0x0101002DB3D790453C62498C7DD6749E3C0FD0</vt:lpwstr>
  </property>
</Properties>
</file>